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LVBERGEROND\Documents\CAFE\FINAL DOCUMENTS TO BE USED\"/>
    </mc:Choice>
  </mc:AlternateContent>
  <bookViews>
    <workbookView xWindow="-120" yWindow="-120" windowWidth="25440" windowHeight="15396" tabRatio="863" activeTab="2"/>
  </bookViews>
  <sheets>
    <sheet name="1-Info Section Cover Sheet" sheetId="17" r:id="rId1"/>
    <sheet name="2-SFA Policies" sheetId="49" r:id="rId2"/>
    <sheet name="3-Bid Point Calculator" sheetId="35" r:id="rId3"/>
    <sheet name="4-SFA Staffing Patterns" sheetId="33" r:id="rId4"/>
    <sheet name="5-FSMC Staffing Patterns" sheetId="34" r:id="rId5"/>
    <sheet name="6-FSMC Proposed Staff Patterns" sheetId="40" r:id="rId6"/>
    <sheet name="7-Cost Information" sheetId="4" r:id="rId7"/>
    <sheet name="8-Equipment List" sheetId="51" r:id="rId8"/>
    <sheet name="9-USDA Foods" sheetId="50" r:id="rId9"/>
    <sheet name="10-SD Info - Brfst" sheetId="56" r:id="rId10"/>
    <sheet name="11-SD Info - Lunch" sheetId="57" r:id="rId11"/>
    <sheet name="12-SD Info - Snacks" sheetId="42" r:id="rId12"/>
    <sheet name="13-SD Info - Suppers" sheetId="43" r:id="rId13"/>
    <sheet name="14-Revenue Info" sheetId="58" r:id="rId14"/>
    <sheet name="15-Meal Equiv Calc" sheetId="60" r:id="rId15"/>
    <sheet name="16-Bldg Demographics" sheetId="8" r:id="rId16"/>
    <sheet name="17-Services by Location" sheetId="9" r:id="rId17"/>
    <sheet name=" 18-Cost Responsibility Detail" sheetId="11" r:id="rId18"/>
    <sheet name=" 19-Claims for Reimbursement" sheetId="48" r:id="rId19"/>
    <sheet name="20-Breakfast Menu" sheetId="14" r:id="rId20"/>
    <sheet name="21-Lunch Menu" sheetId="13" r:id="rId21"/>
    <sheet name="22-A la Carte" sheetId="52" r:id="rId22"/>
    <sheet name="23-Food Spec Cover Sht" sheetId="53" r:id="rId23"/>
    <sheet name="24-Bid Sheet Cover" sheetId="19" r:id="rId24"/>
    <sheet name="25-Bid PLAN A With Adv. Payment" sheetId="39" r:id="rId25"/>
    <sheet name="26-Bid PLAN B With Adv. Payment" sheetId="41" r:id="rId26"/>
  </sheets>
  <externalReferences>
    <externalReference r:id="rId27"/>
    <externalReference r:id="rId28"/>
    <externalReference r:id="rId29"/>
    <externalReference r:id="rId30"/>
    <externalReference r:id="rId31"/>
    <externalReference r:id="rId32"/>
  </externalReferences>
  <definedNames>
    <definedName name="_xlnm.Print_Area" localSheetId="9">'10-SD Info - Brfst'!$A$1:$H$35</definedName>
    <definedName name="_xlnm.Print_Area" localSheetId="10">'11-SD Info - Lunch'!$A$1:$H$36</definedName>
    <definedName name="_xlnm.Print_Area" localSheetId="11">'12-SD Info - Snacks'!$A$1:$G$37</definedName>
    <definedName name="_xlnm.Print_Area" localSheetId="12">'13-SD Info - Suppers'!$A$1:$G$35</definedName>
    <definedName name="_xlnm.Print_Area" localSheetId="13">'14-Revenue Info'!$A$1:$D$129</definedName>
    <definedName name="_xlnm.Print_Area" localSheetId="14">'15-Meal Equiv Calc'!$A$1:$D$22</definedName>
    <definedName name="_xlnm.Print_Area" localSheetId="15">'16-Bldg Demographics'!$A$1:$H$40</definedName>
    <definedName name="_xlnm.Print_Area" localSheetId="16">'17-Services by Location'!$A$1:$H$15</definedName>
    <definedName name="_xlnm.Print_Area" localSheetId="0">'1-Info Section Cover Sheet'!$A$1:$A$11</definedName>
    <definedName name="_xlnm.Print_Area" localSheetId="22">'23-Food Spec Cover Sht'!$A$1:$A$33</definedName>
    <definedName name="_xlnm.Print_Area" localSheetId="23">'24-Bid Sheet Cover'!$A$1:$A$10</definedName>
    <definedName name="_xlnm.Print_Area" localSheetId="24">'25-Bid PLAN A With Adv. Payment'!$A$1:$K$66</definedName>
    <definedName name="_xlnm.Print_Area" localSheetId="25">'26-Bid PLAN B With Adv. Payment'!$A$1:$L$66</definedName>
    <definedName name="_xlnm.Print_Area" localSheetId="1">'2-SFA Policies'!$A$1:$I$28</definedName>
    <definedName name="_xlnm.Print_Area" localSheetId="2">'3-Bid Point Calculator'!$A$1:$H$40</definedName>
    <definedName name="_xlnm.Print_Area" localSheetId="3">'4-SFA Staffing Patterns'!$A$1:$D$30</definedName>
    <definedName name="_xlnm.Print_Area" localSheetId="4">'5-FSMC Staffing Patterns'!$A$1:$J$30</definedName>
    <definedName name="_xlnm.Print_Area" localSheetId="5">'6-FSMC Proposed Staff Patterns'!$A$1:$C$24</definedName>
    <definedName name="_xlnm.Print_Area" localSheetId="6">'7-Cost Information'!$A$1:$B$35</definedName>
    <definedName name="_xlnm.Print_Area" localSheetId="7">'8-Equipment List'!$A$1:$E$69</definedName>
    <definedName name="_xlnm.Print_Area" localSheetId="8">'9-USDA Foods'!$A$1:$B$18</definedName>
  </definedNames>
  <calcPr calcId="191029" calcMode="manual"/>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44" i="58" l="1"/>
  <c r="G62" i="58" l="1"/>
  <c r="D13" i="60" l="1"/>
  <c r="D12" i="60"/>
  <c r="C10" i="60"/>
  <c r="D15" i="60"/>
  <c r="D14" i="60"/>
  <c r="B9" i="60"/>
  <c r="B76" i="58"/>
  <c r="D76" i="58" s="1"/>
  <c r="B75" i="58"/>
  <c r="B71" i="58"/>
  <c r="D71" i="58" s="1"/>
  <c r="B70" i="58"/>
  <c r="B66" i="58"/>
  <c r="D66" i="58" s="1"/>
  <c r="B65" i="58"/>
  <c r="B50" i="58"/>
  <c r="D50" i="58" s="1"/>
  <c r="B49" i="58"/>
  <c r="B48" i="58"/>
  <c r="D48" i="58" s="1"/>
  <c r="B47" i="58"/>
  <c r="B45" i="58"/>
  <c r="D45" i="58" s="1"/>
  <c r="B44" i="58"/>
  <c r="D29" i="58"/>
  <c r="B12" i="58"/>
  <c r="D12" i="58" s="1"/>
  <c r="B11" i="58"/>
  <c r="B20" i="58"/>
  <c r="D20" i="58" s="1"/>
  <c r="B19" i="58"/>
  <c r="B18" i="58"/>
  <c r="B17" i="58"/>
  <c r="B10" i="58"/>
  <c r="B9" i="58"/>
  <c r="D11" i="60" l="1"/>
  <c r="D16" i="60" s="1"/>
  <c r="B9" i="39" l="1"/>
  <c r="B9" i="41"/>
  <c r="B9" i="4"/>
  <c r="B14" i="4"/>
  <c r="B15" i="4"/>
  <c r="B12" i="4"/>
  <c r="B11" i="4"/>
  <c r="D27" i="33" l="1"/>
  <c r="C27" i="33"/>
  <c r="D26" i="33"/>
  <c r="D25" i="33"/>
  <c r="D24" i="33"/>
  <c r="D23" i="33"/>
  <c r="D22" i="33"/>
  <c r="D21" i="33"/>
  <c r="D20" i="33"/>
  <c r="D19" i="33"/>
  <c r="D18" i="33"/>
  <c r="D17" i="33"/>
  <c r="D16" i="33"/>
  <c r="D15" i="33"/>
  <c r="D14" i="33"/>
  <c r="D13" i="33"/>
  <c r="D12" i="33"/>
  <c r="D11" i="33"/>
  <c r="D10" i="33"/>
  <c r="D9" i="33"/>
  <c r="D8" i="33"/>
  <c r="D7" i="33"/>
  <c r="D6" i="33"/>
  <c r="B21" i="33"/>
  <c r="B17" i="33"/>
  <c r="A17" i="33"/>
  <c r="C16" i="33"/>
  <c r="A12" i="33"/>
  <c r="A13" i="33"/>
  <c r="B13" i="58" l="1"/>
  <c r="B21" i="58"/>
  <c r="H10" i="57"/>
  <c r="H9" i="57"/>
  <c r="H11" i="56"/>
  <c r="H10" i="56"/>
  <c r="B20" i="4"/>
  <c r="C25" i="33"/>
  <c r="C24" i="33"/>
  <c r="C23" i="33"/>
  <c r="C22" i="33"/>
  <c r="C26" i="33"/>
  <c r="D75" i="58" l="1"/>
  <c r="D70" i="58"/>
  <c r="D19" i="58"/>
  <c r="D113" i="58"/>
  <c r="D116" i="58" s="1"/>
  <c r="D108" i="58"/>
  <c r="D107" i="58"/>
  <c r="D104" i="58"/>
  <c r="D103" i="58"/>
  <c r="D102" i="58"/>
  <c r="D99" i="58"/>
  <c r="D98" i="58"/>
  <c r="D95" i="58"/>
  <c r="D94" i="58"/>
  <c r="D93" i="58"/>
  <c r="D90" i="58"/>
  <c r="D89" i="58"/>
  <c r="D88" i="58"/>
  <c r="D85" i="58"/>
  <c r="D84" i="58"/>
  <c r="D81" i="58"/>
  <c r="D80" i="58"/>
  <c r="D79" i="58"/>
  <c r="D74" i="58"/>
  <c r="D73" i="58"/>
  <c r="D72" i="58"/>
  <c r="D69" i="58"/>
  <c r="D68" i="58"/>
  <c r="D67" i="58"/>
  <c r="D64" i="58"/>
  <c r="D63" i="58"/>
  <c r="D62" i="58"/>
  <c r="D59" i="58"/>
  <c r="D58" i="58"/>
  <c r="D55" i="58"/>
  <c r="D54" i="58"/>
  <c r="D53" i="58"/>
  <c r="D46" i="58"/>
  <c r="D43" i="58"/>
  <c r="D26" i="58"/>
  <c r="D25" i="58"/>
  <c r="D21" i="58"/>
  <c r="C18" i="58"/>
  <c r="D17" i="58"/>
  <c r="D13" i="58"/>
  <c r="C10" i="58"/>
  <c r="D9" i="58"/>
  <c r="F29" i="58" l="1"/>
  <c r="F62" i="58"/>
  <c r="D18" i="58"/>
  <c r="D22" i="58" s="1"/>
  <c r="D65" i="58"/>
  <c r="B10" i="8" l="1"/>
  <c r="G31" i="57" l="1"/>
  <c r="F31" i="57"/>
  <c r="E31" i="57"/>
  <c r="G22" i="57"/>
  <c r="F22" i="57"/>
  <c r="E22" i="57"/>
  <c r="G14" i="57"/>
  <c r="F14" i="57"/>
  <c r="E14" i="57"/>
  <c r="G30" i="56" l="1"/>
  <c r="F30" i="56"/>
  <c r="E30" i="56"/>
  <c r="G22" i="56"/>
  <c r="F22" i="56"/>
  <c r="E22" i="56"/>
  <c r="G11" i="56"/>
  <c r="F11" i="56"/>
  <c r="E11" i="56"/>
  <c r="G10" i="56"/>
  <c r="F10" i="56"/>
  <c r="E10" i="56"/>
  <c r="G8" i="56"/>
  <c r="D11" i="58" l="1"/>
  <c r="D47" i="58"/>
  <c r="D10" i="58"/>
  <c r="D49" i="58"/>
  <c r="E14" i="56"/>
  <c r="H14" i="56" l="1"/>
  <c r="H14" i="57"/>
  <c r="H32" i="57" s="1"/>
  <c r="D14" i="58"/>
  <c r="D44" i="58"/>
  <c r="B11" i="56"/>
  <c r="B10" i="56"/>
  <c r="B9" i="56"/>
  <c r="B8" i="56"/>
  <c r="B26" i="33"/>
  <c r="B25" i="33"/>
  <c r="B24" i="33"/>
  <c r="B23" i="33"/>
  <c r="B22" i="33"/>
  <c r="B20" i="33"/>
  <c r="B19" i="33"/>
  <c r="B18" i="33"/>
  <c r="B15" i="33"/>
  <c r="B14" i="33"/>
  <c r="B13" i="33"/>
  <c r="A16" i="33"/>
  <c r="A15" i="33"/>
  <c r="A14" i="33"/>
  <c r="B11" i="33"/>
  <c r="B10" i="33"/>
  <c r="A11" i="33"/>
  <c r="A10" i="33"/>
  <c r="B9" i="33"/>
  <c r="A9" i="33"/>
  <c r="B8" i="33"/>
  <c r="C29" i="33"/>
  <c r="F44" i="58" l="1"/>
  <c r="H31" i="56"/>
  <c r="D110" i="58"/>
  <c r="D118" i="58" s="1"/>
  <c r="D29" i="33"/>
  <c r="D35" i="58" l="1"/>
  <c r="D124" i="58" s="1"/>
  <c r="D126" i="58" s="1"/>
  <c r="G29" i="43"/>
  <c r="G32" i="42"/>
  <c r="F29" i="43" l="1"/>
  <c r="E29" i="43"/>
  <c r="F32" i="42"/>
  <c r="E32" i="42"/>
  <c r="G24" i="42"/>
  <c r="F24" i="42"/>
  <c r="E24" i="42"/>
  <c r="G15" i="42"/>
  <c r="F15" i="42"/>
  <c r="E15" i="42"/>
  <c r="G17" i="43"/>
  <c r="F17" i="43"/>
  <c r="E17" i="43"/>
  <c r="D6" i="35"/>
  <c r="D7" i="35" s="1"/>
  <c r="D8" i="35" s="1"/>
  <c r="D9" i="35" s="1"/>
  <c r="D40" i="35" s="1"/>
  <c r="C8" i="35"/>
  <c r="C9" i="35" s="1"/>
  <c r="C40" i="35" s="1"/>
  <c r="H6" i="35"/>
  <c r="H7" i="35" s="1"/>
  <c r="H8" i="35" s="1"/>
  <c r="H9" i="35" s="1"/>
  <c r="H40" i="35" s="1"/>
  <c r="G6" i="35"/>
  <c r="G7" i="35"/>
  <c r="G8" i="35"/>
  <c r="G9" i="35" s="1"/>
  <c r="G40" i="35" s="1"/>
  <c r="F6" i="35"/>
  <c r="F7" i="35" s="1"/>
  <c r="F8" i="35" s="1"/>
  <c r="F9" i="35" s="1"/>
  <c r="F40" i="35" s="1"/>
  <c r="E6" i="35"/>
  <c r="E7" i="35" s="1"/>
  <c r="E8" i="35" s="1"/>
  <c r="E9" i="35" s="1"/>
  <c r="E40" i="35" s="1"/>
  <c r="A40" i="35"/>
  <c r="B27" i="4"/>
  <c r="G9" i="56" l="1"/>
  <c r="G14" i="56" s="1"/>
  <c r="F14" i="56"/>
</calcChain>
</file>

<file path=xl/sharedStrings.xml><?xml version="1.0" encoding="utf-8"?>
<sst xmlns="http://schemas.openxmlformats.org/spreadsheetml/2006/main" count="909" uniqueCount="472">
  <si>
    <t>NSLP/CACFP/SFSP</t>
  </si>
  <si>
    <t>CACFP/SFSP</t>
  </si>
  <si>
    <t>Bid Point Calculator and Evaluation Criteria Matrix</t>
  </si>
  <si>
    <t>A la Carte/catering Meal Equivalents (Divide Income by Total)</t>
  </si>
  <si>
    <t>FSMC Employees:</t>
  </si>
  <si>
    <t>Retirement - Social Security</t>
  </si>
  <si>
    <t>Fringe Benefits (Vacation, Sick Leave, Holiday Pay)</t>
  </si>
  <si>
    <t>Insurance (Life, Medical, Dental)</t>
  </si>
  <si>
    <t>Commodity Delivery &amp; Processing Charges</t>
  </si>
  <si>
    <t>Storage/Warehousing Charges</t>
  </si>
  <si>
    <t>Uniforms - Tuition Reimbursement</t>
  </si>
  <si>
    <t>Tickets/Tokens</t>
  </si>
  <si>
    <t>Equipment Replacement, Maintenance, &amp; Repair</t>
  </si>
  <si>
    <t>Expendable:</t>
  </si>
  <si>
    <t>Silverware/Glassware/Trays/Utensils</t>
  </si>
  <si>
    <t>Major, Non-expendable</t>
  </si>
  <si>
    <t>Linens and Laundry</t>
  </si>
  <si>
    <t>Insurance on Supplies/Inventory</t>
  </si>
  <si>
    <t>Office Materials and Supplies</t>
  </si>
  <si>
    <t>Paper</t>
  </si>
  <si>
    <t>Postage</t>
  </si>
  <si>
    <t>Promotional and Educational Materials</t>
  </si>
  <si>
    <t>Taxes and Licenses</t>
  </si>
  <si>
    <t>Product Liability</t>
  </si>
  <si>
    <t>Liability Insurance (Product and Public)</t>
  </si>
  <si>
    <t>PROJECTED COST INFORMATION</t>
  </si>
  <si>
    <t>PROJECTED REVENUE INFORMATION</t>
  </si>
  <si>
    <t>Vehicle Maintenance and Transportation</t>
  </si>
  <si>
    <t>Travel and Training</t>
  </si>
  <si>
    <t>TOTAL</t>
  </si>
  <si>
    <t>Company Name</t>
  </si>
  <si>
    <t>TOTAL COST</t>
  </si>
  <si>
    <t>Labor</t>
  </si>
  <si>
    <t>Fringe Benefits</t>
  </si>
  <si>
    <t>On-Site Manager Salary &amp; Benefits</t>
  </si>
  <si>
    <t>Transportation Cost</t>
  </si>
  <si>
    <t>Non-Food</t>
  </si>
  <si>
    <t>Total</t>
  </si>
  <si>
    <t>LOCAL REVENUE</t>
  </si>
  <si>
    <t>Paid</t>
  </si>
  <si>
    <t>Reduced</t>
  </si>
  <si>
    <t>Adult</t>
  </si>
  <si>
    <t>*A la Carte Sales</t>
  </si>
  <si>
    <t>=</t>
  </si>
  <si>
    <t>Other Sponsors</t>
  </si>
  <si>
    <t>Total Local Revenue</t>
  </si>
  <si>
    <t>*Includes income from vending machines, if applicable.</t>
  </si>
  <si>
    <t>Free</t>
  </si>
  <si>
    <t>Free, severe need</t>
  </si>
  <si>
    <t>Reduced, severe need</t>
  </si>
  <si>
    <t>Total Meals Reimbursement</t>
  </si>
  <si>
    <t>Special Milk Reimbursement</t>
  </si>
  <si>
    <t>Total Federal Reimbursement</t>
  </si>
  <si>
    <t>Interest Income</t>
  </si>
  <si>
    <t>Total Revenue</t>
  </si>
  <si>
    <t>Federal Free Lunch Rate</t>
  </si>
  <si>
    <t>+ Commodity Rate</t>
  </si>
  <si>
    <t>Reimbursable Meals Program.</t>
  </si>
  <si>
    <t>Wages</t>
  </si>
  <si>
    <t>Insurance</t>
  </si>
  <si>
    <t>Enrollment</t>
  </si>
  <si>
    <t>Student</t>
  </si>
  <si>
    <t>A la Carte</t>
  </si>
  <si>
    <t>Grades</t>
  </si>
  <si>
    <t>Service Times</t>
  </si>
  <si>
    <t>Lunch</t>
  </si>
  <si>
    <t>Breakfast</t>
  </si>
  <si>
    <t>Special Milk</t>
  </si>
  <si>
    <t>Summer Programs</t>
  </si>
  <si>
    <t>Areas of Responsibility</t>
  </si>
  <si>
    <t>Food</t>
  </si>
  <si>
    <t>Food Purchases</t>
  </si>
  <si>
    <t>FSMC</t>
  </si>
  <si>
    <t>SFA</t>
  </si>
  <si>
    <t>N/A</t>
  </si>
  <si>
    <t>Processing and Payment of Invoices</t>
  </si>
  <si>
    <t>Salary/Wages</t>
  </si>
  <si>
    <t>Payroll Taxes</t>
  </si>
  <si>
    <t>Workers Compensation</t>
  </si>
  <si>
    <t>Unemployment Compensation</t>
  </si>
  <si>
    <t>Preparation &amp; Processing of Payroll</t>
  </si>
  <si>
    <t>Cleaning/Janitorial Supplies</t>
  </si>
  <si>
    <t>Paper/Disposable Supplies</t>
  </si>
  <si>
    <t>Initial Inventory</t>
  </si>
  <si>
    <t>Replacement During Operation</t>
  </si>
  <si>
    <t>Local</t>
  </si>
  <si>
    <t>Trash Removal</t>
  </si>
  <si>
    <t>From Kitchen</t>
  </si>
  <si>
    <t>From Dining Area</t>
  </si>
  <si>
    <t>From Premises</t>
  </si>
  <si>
    <t>Pest Control</t>
  </si>
  <si>
    <t>Equipment Rental (explain)</t>
  </si>
  <si>
    <t>Car/Truck Rental (explain)</t>
  </si>
  <si>
    <t>Printing</t>
  </si>
  <si>
    <t>Cleaning Responsibilties</t>
  </si>
  <si>
    <t>Preparation Areas</t>
  </si>
  <si>
    <t>Serving Areas</t>
  </si>
  <si>
    <t>Kitchen Floors</t>
  </si>
  <si>
    <t>Dining Room Floors</t>
  </si>
  <si>
    <t>Hoods, Duct Work</t>
  </si>
  <si>
    <t>Routine Cleaning of Tables and Chairs</t>
  </si>
  <si>
    <t>Cafeteria Walls</t>
  </si>
  <si>
    <t>Light Fixtures</t>
  </si>
  <si>
    <t>Windows</t>
  </si>
  <si>
    <t>Grease Traps</t>
  </si>
  <si>
    <t>Restrooms</t>
  </si>
  <si>
    <t>Attach a sample 21-day cycle Lunch Menu prepared by the SFA.  This menu must have</t>
  </si>
  <si>
    <t>must be used for the first 21-day cycle of the new school year.</t>
  </si>
  <si>
    <t>Attach a sample 21-day cycle Breakfast Menu prepared by the SFA.  This menu must have</t>
  </si>
  <si>
    <t>Information Section</t>
  </si>
  <si>
    <t>Marketing and Merchandising Plan</t>
  </si>
  <si>
    <t>Non-Food (Supplies and Other Materials)</t>
  </si>
  <si>
    <t>Bid Sheet</t>
  </si>
  <si>
    <t>This bid is offered by</t>
  </si>
  <si>
    <t>(Food Service Management Company) based upon</t>
  </si>
  <si>
    <t>Signed:</t>
  </si>
  <si>
    <t>Date</t>
  </si>
  <si>
    <t>School Builiding</t>
  </si>
  <si>
    <t>School Building</t>
  </si>
  <si>
    <t>A la Carte &amp; Other Income</t>
  </si>
  <si>
    <t>Management Candidate</t>
  </si>
  <si>
    <t>Nutrition Education</t>
  </si>
  <si>
    <t>Employee Training and Development</t>
  </si>
  <si>
    <t>Integrity of Projected Operating Budget/Forecast</t>
  </si>
  <si>
    <t>Samples/examples of materials used (2 pts)</t>
  </si>
  <si>
    <t xml:space="preserve">Breakfasts Served </t>
  </si>
  <si>
    <t xml:space="preserve">Lunches Served </t>
  </si>
  <si>
    <t>*A la carte and catering income</t>
  </si>
  <si>
    <t>21 or more days that actually have lunch being served to the students.  This menu</t>
  </si>
  <si>
    <t>21 or more days that actually have breakfast being served to the students.  This menu</t>
  </si>
  <si>
    <t>A la Carte income includes any income from dining room operations which are not part of the</t>
  </si>
  <si>
    <t>Snacks Served</t>
  </si>
  <si>
    <t>enter avg cost</t>
  </si>
  <si>
    <t>*FSMC Administrative Cost and FSMC Management Fee, if applicable, have not been included.</t>
  </si>
  <si>
    <t>Hours to be Worked</t>
  </si>
  <si>
    <t>Job Title</t>
  </si>
  <si>
    <t>Bid Calculation and Evaluation Criteria</t>
  </si>
  <si>
    <t>Subtract lowest bid from bid above</t>
  </si>
  <si>
    <t>Divide answer from above by lowest bid</t>
  </si>
  <si>
    <t>Subtract answer above from 1</t>
  </si>
  <si>
    <t>Multiply answer above by 51 or more</t>
  </si>
  <si>
    <t>Experience staffing K-12 breakfast and lunch programs (2 pts)</t>
  </si>
  <si>
    <t>Experience with menu development and special events (2 pts)</t>
  </si>
  <si>
    <t>Experience conducting procurement (2 pts)</t>
  </si>
  <si>
    <t>Communication (3 pts)</t>
  </si>
  <si>
    <t>Problem resolution (3 pts)</t>
  </si>
  <si>
    <t>CURRENT STAFFING PATTERNS</t>
  </si>
  <si>
    <t xml:space="preserve">*The A la Carte and catering income, total meals, snacks, and meal equivalents is based on data from a  </t>
  </si>
  <si>
    <t>*Total Meals and snacks served, A la Carte Meal Equivalents</t>
  </si>
  <si>
    <t>Bid Sheet - Cost Reimbursable Contract</t>
  </si>
  <si>
    <t>Projected Operating Cost</t>
  </si>
  <si>
    <t>equivalent meals per year.</t>
  </si>
  <si>
    <t>Expenses that the SFA is contracting for are indicated by an "X" in the Bid Items Column below.</t>
  </si>
  <si>
    <t>"X" Bid Items</t>
  </si>
  <si>
    <t>Cost</t>
  </si>
  <si>
    <t>Food Cost - Including Commodities Delivery Charge</t>
  </si>
  <si>
    <t>On-Site Manager Salary and Benefits</t>
  </si>
  <si>
    <t>Contracted Services (not utilities or FSMC administrative costs)</t>
  </si>
  <si>
    <t>Non-Food Cost</t>
  </si>
  <si>
    <t>Utilities Paid by Food Service Fund</t>
  </si>
  <si>
    <t>Other (as defined on cost information sheet)</t>
  </si>
  <si>
    <t>FSMC Administrative Cost</t>
  </si>
  <si>
    <t>FSMC Management Fee</t>
  </si>
  <si>
    <t>Total Cost (Bid Items Only)</t>
  </si>
  <si>
    <t>Bid Price Per Meal (Total Cost divided by Equivalent Meals Per Year)</t>
  </si>
  <si>
    <t>Food Management Company Representative</t>
  </si>
  <si>
    <t>PROPOSED STAFFING PATTERNS BY FSMC</t>
  </si>
  <si>
    <t>PROJECTED PRICES/COUNTS/OTHER INCOME</t>
  </si>
  <si>
    <t>Advance Payment (must be a flat amount)</t>
  </si>
  <si>
    <t>Annual</t>
  </si>
  <si>
    <t>One time only</t>
  </si>
  <si>
    <t xml:space="preserve">     Elementary Paid</t>
  </si>
  <si>
    <t xml:space="preserve">     Secondary Paid</t>
  </si>
  <si>
    <t>Internet Access</t>
  </si>
  <si>
    <t>Telephone/Computer</t>
  </si>
  <si>
    <t>Expanding/increasing participation in breakfast and lunch (2 pts)</t>
  </si>
  <si>
    <t>Promotional materials (2 pts)</t>
  </si>
  <si>
    <t>Labor - FSMC Employees</t>
  </si>
  <si>
    <t>Fringe Benefits -  FSMC Employees</t>
  </si>
  <si>
    <t>31d Payment (State Aid Status Report)</t>
  </si>
  <si>
    <t>31f Payment (State Aid Status Report)</t>
  </si>
  <si>
    <t xml:space="preserve">  - Net of VDA/Rebates</t>
  </si>
  <si>
    <t xml:space="preserve">  - Net VDA/Rebates</t>
  </si>
  <si>
    <t xml:space="preserve"> </t>
  </si>
  <si>
    <t>Suppers: CACFP</t>
  </si>
  <si>
    <t xml:space="preserve">Breakfasts: NSLP </t>
  </si>
  <si>
    <t>Breakfast: CACFP</t>
  </si>
  <si>
    <t>Breakfast: SFSP</t>
  </si>
  <si>
    <t>Lunches: NSLP</t>
  </si>
  <si>
    <t>Lunches: CACFP</t>
  </si>
  <si>
    <t>Lunches: SFSP</t>
  </si>
  <si>
    <t>Snacks: CACFP</t>
  </si>
  <si>
    <t>Snacks: NSLP</t>
  </si>
  <si>
    <t>Snacks: SFSP</t>
  </si>
  <si>
    <t>Suppers: SFSP</t>
  </si>
  <si>
    <t>CACFP</t>
  </si>
  <si>
    <t>SFSP</t>
  </si>
  <si>
    <t>NSLP</t>
  </si>
  <si>
    <t>Suppers Served</t>
  </si>
  <si>
    <t>**Catering and Other Functions</t>
  </si>
  <si>
    <t xml:space="preserve">**Identify schools having vended meal contracts with the school district in the School District </t>
  </si>
  <si>
    <t xml:space="preserve">Paid, severe need </t>
  </si>
  <si>
    <t>Free + $.06</t>
  </si>
  <si>
    <t>Reduced + $.06</t>
  </si>
  <si>
    <t>Paid + $.06</t>
  </si>
  <si>
    <t>Flat Rate for FFVP (as defined in RFP)</t>
  </si>
  <si>
    <t>Additional Food Service Markup (refer to RFP) if applicable</t>
  </si>
  <si>
    <t>Additional Food Service Markup (Refer to RFP) if applicable</t>
  </si>
  <si>
    <t>Food Cost for Fresh Fruit and Vegetable Program (FFVP) Only</t>
  </si>
  <si>
    <t>Non-Food (Supplies and Other Materials) FFVP Only</t>
  </si>
  <si>
    <t>Fresh Fruit and Vegetable (FFVP) Grant</t>
  </si>
  <si>
    <t>Food Cost - FFVP ( as defined in RFP)</t>
  </si>
  <si>
    <t>Non-Food Cost - FFVP (as defined in RFP)</t>
  </si>
  <si>
    <t>Food Cost - FFVP (as defined in RFP)</t>
  </si>
  <si>
    <t>The Food Service Management Company must use the bid sheet provided by the school district in the pre-bid packet when submitting its bid.</t>
  </si>
  <si>
    <t>Urban or Vended sites</t>
  </si>
  <si>
    <t>Rural or Self-prep sites</t>
  </si>
  <si>
    <t>Supper</t>
  </si>
  <si>
    <t>Snack</t>
  </si>
  <si>
    <t>31a Payment (State Aid Status Report</t>
  </si>
  <si>
    <t xml:space="preserve">The USDA may update program requirements at any time. </t>
  </si>
  <si>
    <t>1. USDA Memo SP 10-2012 (v.9) August 3, 2015 - Q &amp; As on the Final Rule - "Nutrition Standards in the NSLP &amp; SBP"</t>
  </si>
  <si>
    <t>2. USDA Memo SP 41-2015,  July 21, 2015 - Updated OVS Guidance (SY 2015-16)</t>
  </si>
  <si>
    <t xml:space="preserve">FSMC Guarantees/Guaranteed Returns </t>
  </si>
  <si>
    <t>Professional Standards Training</t>
  </si>
  <si>
    <t>SFA must attach the following district and/or food service policies to this bid packet:</t>
  </si>
  <si>
    <t>3. Bad Debt</t>
  </si>
  <si>
    <t>c. Bid Protest Procedures (highly recommended as a best practice)</t>
  </si>
  <si>
    <t>Vision</t>
  </si>
  <si>
    <t>Family Health</t>
  </si>
  <si>
    <t xml:space="preserve">Dental </t>
  </si>
  <si>
    <t>Retirement</t>
  </si>
  <si>
    <t>Paid Time Off/ Holiday/ Sick</t>
  </si>
  <si>
    <t xml:space="preserve">Employee Health </t>
  </si>
  <si>
    <t>Life Insurance</t>
  </si>
  <si>
    <t>Mark with an "X" to indicate if employee compensation included the following:</t>
  </si>
  <si>
    <t>EQUIPMENT INVENTORY LIST</t>
  </si>
  <si>
    <t>USDA FOODS INFORMATION</t>
  </si>
  <si>
    <t xml:space="preserve">SFA will list the food service equipment used in food service and identify if it is a SFA or FSMC provided item. </t>
  </si>
  <si>
    <t xml:space="preserve">SFA </t>
  </si>
  <si>
    <t>CLAIM REIMBURSEMENTS</t>
  </si>
  <si>
    <t xml:space="preserve">MDE will supply the district with claim data for appropriate months. </t>
  </si>
  <si>
    <t>SFA will identify which claim(s) were used to calculate ADP on the SDI pages.</t>
  </si>
  <si>
    <t>A la Carte Information</t>
  </si>
  <si>
    <t xml:space="preserve">2. Meal Charging Policy </t>
  </si>
  <si>
    <t>a. May include Humanitarian/Alternate Meal policy</t>
  </si>
  <si>
    <t>Equipment List</t>
  </si>
  <si>
    <t>SCHOOL DISTRICT INFORMATION: BREAKFAST PROGRAM</t>
  </si>
  <si>
    <t>Meal Prices</t>
  </si>
  <si>
    <t>COUNTS
*Reimbursable Meal ADP</t>
  </si>
  <si>
    <t>Projected Total for 
School Year</t>
  </si>
  <si>
    <t>SCHOOL DISTRICT INFORMATION: LUNCH PROGRAM</t>
  </si>
  <si>
    <t>COUNTS
*Reimbursable Snacks ADP</t>
  </si>
  <si>
    <t>SCHOOL DISTRICT INFORMATION: SUPPER PROGRAM</t>
  </si>
  <si>
    <t>SCHOOL DISTRICT INFORMATION: SNACK PROGRAM</t>
  </si>
  <si>
    <t>FEDERAL REIMBURSEMENTS</t>
  </si>
  <si>
    <t>b. District Small Purchase Threshold (if different from State and Federal)</t>
  </si>
  <si>
    <t>FSMC Support and Back-up</t>
  </si>
  <si>
    <t>Experience working in school foodservice 5 years or more (2 pts)</t>
  </si>
  <si>
    <t>Management support (3 pts)</t>
  </si>
  <si>
    <t>Targeting audience (2 pts)</t>
  </si>
  <si>
    <t>Recognition of holiday and special events (2 pts)</t>
  </si>
  <si>
    <t>Training program for foodservice employees (2 pts)</t>
  </si>
  <si>
    <t>Safety and sanitation (2 pts)</t>
  </si>
  <si>
    <t>Professional development for on-site manager (2 pts)</t>
  </si>
  <si>
    <t>Advanced payment requirement (2 pts)</t>
  </si>
  <si>
    <t>Integrity of information (5 pts)</t>
  </si>
  <si>
    <t>Monitoring of food cost (2 pts)</t>
  </si>
  <si>
    <t>Monitoring of labor cost (2 pts)</t>
  </si>
  <si>
    <t>Financial reports (2 pts)</t>
  </si>
  <si>
    <t>Guaranteed minimum return and surplus revenue (3 pts)</t>
  </si>
  <si>
    <t>Pts
Below</t>
  </si>
  <si>
    <t>To be completed by FSMC for districts requesting transition of employees to FSMC.</t>
  </si>
  <si>
    <t>Food Cost (including commodities delivery charge)</t>
  </si>
  <si>
    <t>Indirect Cost (assigned to food service)</t>
  </si>
  <si>
    <r>
      <t>EXPENSES</t>
    </r>
    <r>
      <rPr>
        <u/>
        <sz val="10"/>
        <rFont val="Arial"/>
        <family val="2"/>
      </rPr>
      <t xml:space="preserve"> </t>
    </r>
  </si>
  <si>
    <t>(From Food Service Account)</t>
  </si>
  <si>
    <t>Mark an "X" in the appropriate columns for each item.</t>
  </si>
  <si>
    <t>*ADP by building is calculated using the following formula:  number of meals served divided by the number of service days per building.</t>
  </si>
  <si>
    <t>Breakfasts</t>
  </si>
  <si>
    <t>Lunches</t>
  </si>
  <si>
    <t>Number Sold</t>
  </si>
  <si>
    <t>Price</t>
  </si>
  <si>
    <t>Other (i.e. Head Start, Senior Citizens, etc.)</t>
  </si>
  <si>
    <t>Special Milk Revenue</t>
  </si>
  <si>
    <t>Lunch Revenue</t>
  </si>
  <si>
    <t>Breakfast Revenue</t>
  </si>
  <si>
    <t># of Days/Year</t>
  </si>
  <si>
    <t>List school(s) or sites having VENDED meal contract(s) with the School District:</t>
  </si>
  <si>
    <t>List Child Nutrition Program 
Meals Provided</t>
  </si>
  <si>
    <t>List Types of 
Meals Provided</t>
  </si>
  <si>
    <t>Is there a written contract/agreement?  Yes or No</t>
  </si>
  <si>
    <t>Anticipated $ Value of Vended Agreement</t>
  </si>
  <si>
    <t>Insert this into the contract immediately before the signature page prior to signing.</t>
  </si>
  <si>
    <t>Information sheet for Breakfast, Lunch, etc. and Building Demographics/Service Information sheet.</t>
  </si>
  <si>
    <t>Offer vs. Serve
Breakfast</t>
  </si>
  <si>
    <t>Offer vs. Serve 
Lunch</t>
  </si>
  <si>
    <t>Adult
Meals</t>
  </si>
  <si>
    <t>Split Session
Kindergarten
Special Milk</t>
  </si>
  <si>
    <t>Indicate with an "x" whether the cost will be paid by the FSMC, the School District, or whether the cost does not apply to the prospective contract.</t>
  </si>
  <si>
    <r>
      <t xml:space="preserve">Cost Responsibility Detail Sheet </t>
    </r>
    <r>
      <rPr>
        <b/>
        <sz val="9"/>
        <rFont val="Arial"/>
        <family val="2"/>
      </rPr>
      <t>(to be completed by SFA)</t>
    </r>
  </si>
  <si>
    <t>SFA Employees (SY 2018-2019)</t>
  </si>
  <si>
    <t>FSMC Employees (SY 2018-2019)</t>
  </si>
  <si>
    <t xml:space="preserve">SY 2019-2020 Consortia Election:  </t>
  </si>
  <si>
    <t xml:space="preserve">SY 2017-2018 Annual Delivery Fees:  </t>
  </si>
  <si>
    <r>
      <t>The ADP (Average Daily Participation) and A la Carte/Catering Information is based on data from a projection for the current school year (2018-2019) using the month(s) of</t>
    </r>
    <r>
      <rPr>
        <sz val="10"/>
        <color rgb="FFFF0000"/>
        <rFont val="Arial"/>
        <family val="2"/>
      </rPr>
      <t xml:space="preserve"> insert month(s), year</t>
    </r>
    <r>
      <rPr>
        <sz val="10"/>
        <rFont val="Arial"/>
        <family val="2"/>
      </rPr>
      <t>.  Use this ADP to determine the number of projected snacks sold on the Revenue Information Sheet for the entire school year.  For example, the projected number of paid snacks sold is determined by taking the paid ADP above and multiplying it by the number of days of snack indicated at the top of the Projected Revenue Information sheet.</t>
    </r>
  </si>
  <si>
    <r>
      <t>The ADP (Average Daily Participation) and A la Carte/Catering Information is based on data from a projection for the current school year (2018-2019) using the month(s) of</t>
    </r>
    <r>
      <rPr>
        <sz val="10"/>
        <color rgb="FFFF0000"/>
        <rFont val="Arial"/>
        <family val="2"/>
      </rPr>
      <t xml:space="preserve"> insert month(s), year</t>
    </r>
    <r>
      <rPr>
        <sz val="10"/>
        <rFont val="Arial"/>
        <family val="2"/>
      </rPr>
      <t>.  Use this ADP to determine the number of projected suppers sold on the Revenue Information Sheet for the entire school year.  For example, the projected number of paid suppers sold is determined by taking the paid ADP above and multiplying it by the number of days of supper indicated at the top of the Projected Revenue Information sheet.</t>
    </r>
  </si>
  <si>
    <t xml:space="preserve">SFA will attach SY 2017-2018 Year End PAL Report  </t>
  </si>
  <si>
    <t xml:space="preserve">Please describe any major changes that took place in the district between SY 2017-2018 and SY 2018-2019 that would impact USDA Food Entitlement Usage. </t>
  </si>
  <si>
    <t xml:space="preserve">Paid </t>
  </si>
  <si>
    <t>Free, At-Risk</t>
  </si>
  <si>
    <t>Full Serve
Breakfast</t>
  </si>
  <si>
    <t>Full Serve
Lunch</t>
  </si>
  <si>
    <t xml:space="preserve">Insert or attach a separate PDF of the SFA's A la Carte items and pricing.  </t>
  </si>
  <si>
    <t>School Meals Program - Food Specifications Cover Sheet</t>
  </si>
  <si>
    <r>
      <t xml:space="preserve">SEE ATTACHED DOCUMENT
</t>
    </r>
    <r>
      <rPr>
        <b/>
        <i/>
        <sz val="12"/>
        <rFont val="Verdana"/>
        <family val="2"/>
      </rPr>
      <t xml:space="preserve">Nutrition Standards, Food Specifications, Meal Patterns </t>
    </r>
  </si>
  <si>
    <t>Notes</t>
  </si>
  <si>
    <t>The Vendor is responsible to adhere to the most current USDA guidance at the time of bid submission and must continuously ensure meals are in compliance with USDA requirements for the duration of the contract.</t>
  </si>
  <si>
    <t xml:space="preserve">The SFA must monitor the Vendor's compliance with these requirements in accordance with the terms set forth in the RFP. </t>
  </si>
  <si>
    <t>Each meal must include the appropriate serving of each required food component and must be consistent with the targeted dietary specifications for sodium, calories, saturated and trans fat.</t>
  </si>
  <si>
    <t>Additional information about School Meals, Meal Pattern Requirements, Nutrition Standards, Regulations, Policy Memos, and Guidance Materials can be found at the following links:</t>
  </si>
  <si>
    <t>Click for Link to MDE-School Nutrition Programs-National School Lunch Program</t>
  </si>
  <si>
    <t>Click for Link to USDA-School Meals Nutrition Standards</t>
  </si>
  <si>
    <t>Click for Link to USDA-School Meals - Policy</t>
  </si>
  <si>
    <t xml:space="preserve">While not inclusive, here are a few key USDA Policy memos that may be helpful:  </t>
  </si>
  <si>
    <t>Additional Child Nutrition Program Information links:</t>
  </si>
  <si>
    <t>Click for Link to MDE-Food and Nutrition Programs-Summer Food Service Program</t>
  </si>
  <si>
    <t>Click for Link to MDE-Food and Nutrition Programs-Child and Adult Care Food Program</t>
  </si>
  <si>
    <t>Click for Link to MDE-Food and Nutrition Programs-School Nutrition Programs-Fresh Fruit and Vegetable Program</t>
  </si>
  <si>
    <t>Middle School</t>
  </si>
  <si>
    <t>Microwave</t>
  </si>
  <si>
    <t>Serving utensils</t>
  </si>
  <si>
    <t>Stainless steel carts (4)</t>
  </si>
  <si>
    <t>Expendable (one time use)</t>
  </si>
  <si>
    <t>Federal Rates for SY 2018-19</t>
  </si>
  <si>
    <t>The School District Representative will fill out the Information Section and include it in the Contract bid proposal packet. This will represent all  information about cost, income, and service needs.</t>
  </si>
  <si>
    <t>When projecting average daily participation (ADP) and A la Carte/Catering information for the School District Information - Breakfast, Lunch, Supper, and Snack sheets, make sure to use the same month or months.  The same month or months must also be used when projecting the revenue information on the Projected Revenue information sheet.</t>
  </si>
  <si>
    <t xml:space="preserve">The Bid Point Calculator and Evaluation Criteria Matrix is used to advise potential bidders of the value placed on the written and/or oral presentation.  </t>
  </si>
  <si>
    <t>A sample Bid Point Calculator is provided, as well as suggested non-price criteria that can be used on the Bid Point Calculator.</t>
  </si>
  <si>
    <t>The Bid Point Calculator and Evaluation Criteria Matrix is used to calculate which bidder will be awarded the Contract.  The bidder with the maximum number of points, not necessarily the lowest price bidder, will be awarded the Contract.</t>
  </si>
  <si>
    <t>1. Procurement Policy to include:</t>
  </si>
  <si>
    <t>a. Written code of conduct (related to School Food Service)</t>
  </si>
  <si>
    <t>Non-Expendable (reusable)</t>
  </si>
  <si>
    <t>CELLS ARE AUTO-FILL; DO NOT ENTER MEAL COUNTS ON THIS PAGE</t>
  </si>
  <si>
    <t>BUILDING DEMOGRAPHICS</t>
  </si>
  <si>
    <t>The SFA (School Food Authority) will provide a blank bid sheet with every RFP (Request for Proposal) used for a cost reimbursable contract.</t>
  </si>
  <si>
    <t>The FSMC (Food Service Management Company) will return the completed bid sheet in a separate envelope marked "Bid Sheet - Cost Reimbursable Contract."</t>
  </si>
  <si>
    <t>Use of a meal and meal equivalent figure different than the one supplied by the SFA will cause the bid to be "non-responsive."</t>
  </si>
  <si>
    <t xml:space="preserve">The school district representative will insert the number of meal and  meal equivalents per year on the bid sheet.  </t>
  </si>
  <si>
    <t>This form is to be submitted in a separate envelope marked: Bid Sheet - Cost Reimbursable Contract.</t>
  </si>
  <si>
    <t>SFA does not currently participate, but reserves the right to add in the future.</t>
  </si>
  <si>
    <r>
      <t>SERVICES BY LOCATION:</t>
    </r>
    <r>
      <rPr>
        <sz val="12"/>
        <rFont val="Arial"/>
        <family val="2"/>
      </rPr>
      <t xml:space="preserve">  The services that are indicated below with an "x" are to be provided at the following locations.  Indicate either Full Serve </t>
    </r>
    <r>
      <rPr>
        <b/>
        <u/>
        <sz val="12"/>
        <rFont val="Arial"/>
        <family val="2"/>
      </rPr>
      <t>OR</t>
    </r>
    <r>
      <rPr>
        <sz val="12"/>
        <rFont val="Arial"/>
        <family val="2"/>
      </rPr>
      <t xml:space="preserve"> Offer vs. Serve, not both.</t>
    </r>
  </si>
  <si>
    <t>Enter Bid Price (per meal/meal equivalent from lowest to highest)</t>
  </si>
  <si>
    <t>Enter Bid Price lowest to highest</t>
  </si>
  <si>
    <t>Enter Evaluation Points</t>
  </si>
  <si>
    <t xml:space="preserve">Advanced Payment is:    </t>
  </si>
  <si>
    <t>By submission of this bid, the bidder certifies that, in the event the bidder receives an award under this solicitation, the bidder shall operate in accordance with all applicable program laws and regulations.  This contract shall be in effect for one year and may be renewed by mutual agreement for four additional one-year periods.</t>
  </si>
  <si>
    <t>Central Office</t>
  </si>
  <si>
    <t>Assistant Superintendent</t>
  </si>
  <si>
    <t>High School</t>
  </si>
  <si>
    <t>Botsford</t>
  </si>
  <si>
    <t>Grandview</t>
  </si>
  <si>
    <t>2018-19</t>
  </si>
  <si>
    <t>MOR</t>
  </si>
  <si>
    <t>PreK - 5</t>
  </si>
  <si>
    <t>6-8</t>
  </si>
  <si>
    <t>9-12</t>
  </si>
  <si>
    <t>X</t>
  </si>
  <si>
    <t>Walk in cooler</t>
  </si>
  <si>
    <t>Walk In Freezer</t>
  </si>
  <si>
    <t>Double Ovens</t>
  </si>
  <si>
    <t>Cres Cor</t>
  </si>
  <si>
    <t>Pots/Pans/Trays</t>
  </si>
  <si>
    <t>Freestanding Cooler</t>
  </si>
  <si>
    <t>Serving Line</t>
  </si>
  <si>
    <t>Walk In Freezer - 2</t>
  </si>
  <si>
    <t>Serving area equipment</t>
  </si>
  <si>
    <t>Cooler</t>
  </si>
  <si>
    <t>Freezer</t>
  </si>
  <si>
    <t>Single Oven</t>
  </si>
  <si>
    <t>6 Burner Range</t>
  </si>
  <si>
    <t>Milk Cooler</t>
  </si>
  <si>
    <t>Salad Bar</t>
  </si>
  <si>
    <t>POS System</t>
  </si>
  <si>
    <t>POS System (2)</t>
  </si>
  <si>
    <t>Middle School - A</t>
  </si>
  <si>
    <t>Middle School - B</t>
  </si>
  <si>
    <t>High School - A</t>
  </si>
  <si>
    <t>High School - B</t>
  </si>
  <si>
    <t>10:51 - 11:26</t>
  </si>
  <si>
    <t>11:30 - 12:05</t>
  </si>
  <si>
    <t>12:27 - 1:02</t>
  </si>
  <si>
    <t>MWF 10:43-11:20  TTH 11:16-11:53</t>
  </si>
  <si>
    <t>MWF 11:48-12:25  TTH 12:10-12:47</t>
  </si>
  <si>
    <t>Food Prep Areas/Sinks/Dishwasher</t>
  </si>
  <si>
    <t>Cres Cor - 2</t>
  </si>
  <si>
    <t>Rolling Tray Carts - 2</t>
  </si>
  <si>
    <t>7:30-7:50</t>
  </si>
  <si>
    <t>11:35-12:00</t>
  </si>
  <si>
    <t>11:45-12:10</t>
  </si>
  <si>
    <t>12:00-12:25</t>
  </si>
  <si>
    <t>11:20-11:40</t>
  </si>
  <si>
    <t>11:50-12:10</t>
  </si>
  <si>
    <t>12:20-12:40</t>
  </si>
  <si>
    <t>Helper</t>
  </si>
  <si>
    <t>ADP for 2018-19 calculated by taking total September-December breakfast counts and dividing by days of service.</t>
  </si>
  <si>
    <t>X Limited</t>
  </si>
  <si>
    <t>X LImited</t>
  </si>
  <si>
    <t>2018-19 Estimated Hours</t>
  </si>
  <si>
    <t>2018-19 Estimated Total Wages/Annual Compensation/Benefits</t>
  </si>
  <si>
    <t>Estimated</t>
  </si>
  <si>
    <t>1st Year Participating in CEP</t>
  </si>
  <si>
    <t>Middle School - C</t>
  </si>
  <si>
    <t>HS-Food Service</t>
  </si>
  <si>
    <t>District</t>
  </si>
  <si>
    <t>Breakfast/Lunch Aides</t>
  </si>
  <si>
    <t>Sub</t>
  </si>
  <si>
    <t>Food Service Manager/Secy</t>
  </si>
  <si>
    <t>Bid Item</t>
  </si>
  <si>
    <t>## For information only.  Breakfast/Lunch Aides will remain SFA employees and will be charged to Food Service Account Starting 2019-20 School Year</t>
  </si>
  <si>
    <t>7:00-7:30</t>
  </si>
  <si>
    <t>8:20-8:40</t>
  </si>
  <si>
    <t>8:20-8:50</t>
  </si>
  <si>
    <t>Labor - Breakfast/Lunch Aides ##</t>
  </si>
  <si>
    <t>Fringe Benefits - Breakfast/Lunch Aides ##</t>
  </si>
  <si>
    <t>Fringe Benefits - SFA Employees</t>
  </si>
  <si>
    <t>Labor - SFA Employees</t>
  </si>
  <si>
    <t>Retirement, Social Security, Health, Cash in lieu etc.</t>
  </si>
  <si>
    <t>The district's two elementary schools participated as CEP schools for the first</t>
  </si>
  <si>
    <t xml:space="preserve">time during the 2018-19 school year for both breakfast and lunch.  </t>
  </si>
  <si>
    <t>SFA Employees :</t>
  </si>
  <si>
    <t>Clarenceville School District</t>
  </si>
  <si>
    <t>List Non-Price Criteria and Sub-criteria Below
(points will total 100 when added to Bid Price Points)</t>
  </si>
  <si>
    <r>
      <t>Based on the following</t>
    </r>
    <r>
      <rPr>
        <sz val="10"/>
        <color indexed="10"/>
        <rFont val="Arial"/>
        <family val="2"/>
      </rPr>
      <t xml:space="preserve"> </t>
    </r>
    <r>
      <rPr>
        <sz val="10"/>
        <rFont val="Arial"/>
        <family val="2"/>
      </rPr>
      <t xml:space="preserve">Days of Service in School Year 2018-2019:  </t>
    </r>
  </si>
  <si>
    <t>Elementary and Middle School - Breakfast Days:  178, Lunch Days:  175</t>
  </si>
  <si>
    <t>High School Breakfast Days:  175, Lunch Days: 169</t>
  </si>
  <si>
    <t>Contracted Services* (repairs and maintenance)</t>
  </si>
  <si>
    <t>Other:</t>
  </si>
  <si>
    <t xml:space="preserve">     Postage</t>
  </si>
  <si>
    <t xml:space="preserve">     Dues and Fees</t>
  </si>
  <si>
    <t xml:space="preserve">     Replacement Equipment</t>
  </si>
  <si>
    <t>The ADP (Average Daily Participation) and A la Carte/Catering Information is based on data from a projection for the current school year (2018-2019) using the month(s) of Sept. to Dec. 2018.  Use this ADP to determine the number of projected breakfasts sold on the Revenue Information Sheet for the entire school year.  For example, the projected number of paid breakfasts sold is determined by taking the paid ADP above and multiplying it by the number of days of breakfast indicated at the top of the Projected Revenue Information sheet.</t>
  </si>
  <si>
    <t>The ADP (Average Daily Participation) and A la Carte/Catering Information is based on data from a projection for the current school year (2018-2019) using the month(s) of Sept. to Dec. 2018.  Use this ADP to determine the number of projected lunches sold on the Revenue Information Sheet for the entire school year.  For example, the projected number of paid lunches sold is determined by taking the paid ADP above and multiplying it by the number of days of lunch indicated at the top of the Projected Revenue Information sheet.</t>
  </si>
  <si>
    <t>Based on 178 days of Breakfast/175 days of Lunch for NSLP for Elementary and Middle School</t>
  </si>
  <si>
    <t>Based on 175 days of Breakfast/169 days of Lunch for NSLP for High School</t>
  </si>
  <si>
    <t>High Reduced</t>
  </si>
  <si>
    <t>High Paid</t>
  </si>
  <si>
    <t>Middle Paid (Elem CEP)</t>
  </si>
  <si>
    <t>Middle Reduced (Elem CEP)</t>
  </si>
  <si>
    <t>Reduced, severe need (HS)</t>
  </si>
  <si>
    <t>Reduced, severe need (Elem/MS)</t>
  </si>
  <si>
    <t>Free, severe need (Elem/MS)</t>
  </si>
  <si>
    <t>Free, severe need (HS)</t>
  </si>
  <si>
    <t>Paid (Elem/MS)</t>
  </si>
  <si>
    <t>Paid (HS)</t>
  </si>
  <si>
    <t>Free, severe need + $.06 (Elem/MS)</t>
  </si>
  <si>
    <t>Free, severe need + $.06 (HS)</t>
  </si>
  <si>
    <t>Reduced, severe need + $.06 (El/MS)</t>
  </si>
  <si>
    <t>Reduced, severe need + $.06 (HS)</t>
  </si>
  <si>
    <t>Paid, severe need + $.06 (Elem/MS)</t>
  </si>
  <si>
    <t>Paid, severe need + $.06 (HS)</t>
  </si>
  <si>
    <t xml:space="preserve">These figures are based on projected revenue for the current school year (2018-2019) using the month(s) of September through December, 2018.  Multiply the ADP from the SD Info sheets by the number of days above to determine the number of projected meals sold. </t>
  </si>
  <si>
    <t>NSLP - All sites are CEP Severe Need.</t>
  </si>
  <si>
    <t>PROJECTED MEALS/MEAL EQUIVALENTS CALCULATOR</t>
  </si>
  <si>
    <t>projection for the current school year (2018-2019) using the month(s) of Sept. to Dec. 2018.</t>
  </si>
  <si>
    <t>Long Distance*</t>
  </si>
  <si>
    <t>*Assuming amounts are  neglible.</t>
  </si>
  <si>
    <t>See attached.</t>
  </si>
  <si>
    <t>Enter Specific Requirements for this SFA: None.</t>
  </si>
  <si>
    <t>With Advance Payment</t>
  </si>
  <si>
    <t>PLAN A: FSMC will employ all employees, except lunchroom aides</t>
  </si>
  <si>
    <t>PLAN B: Employees will continue to be employed by SFA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</si>
</sst>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7" formatCode="&quot;$&quot;#,##0.00_);\(&quot;$&quot;#,##0.00\)"/>
    <numFmt numFmtId="44" formatCode="_(&quot;$&quot;* #,##0.00_);_(&quot;$&quot;* \(#,##0.00\);_(&quot;$&quot;* &quot;-&quot;??_);_(@_)"/>
    <numFmt numFmtId="43" formatCode="_(* #,##0.00_);_(* \(#,##0.00\);_(* &quot;-&quot;??_);_(@_)"/>
    <numFmt numFmtId="164" formatCode="_(&quot;$&quot;* #,##0.0000_);_(&quot;$&quot;* \(#,##0.0000\);_(&quot;$&quot;* &quot;-&quot;??_);_(@_)"/>
    <numFmt numFmtId="165" formatCode="_(* #,##0_);_(* \(#,##0\);_(* &quot;-&quot;??_);_(@_)"/>
    <numFmt numFmtId="166" formatCode="0.0000"/>
    <numFmt numFmtId="167" formatCode="&quot;$&quot;#,##0.00"/>
  </numFmts>
  <fonts count="43" x14ac:knownFonts="1">
    <font>
      <sz val="10"/>
      <name val="Arial"/>
    </font>
    <font>
      <sz val="10"/>
      <name val="Arial"/>
      <family val="2"/>
    </font>
    <font>
      <b/>
      <sz val="10"/>
      <name val="Arial"/>
      <family val="2"/>
    </font>
    <font>
      <b/>
      <sz val="14"/>
      <name val="Arial"/>
      <family val="2"/>
    </font>
    <font>
      <b/>
      <u/>
      <sz val="10"/>
      <name val="Arial"/>
      <family val="2"/>
    </font>
    <font>
      <sz val="10"/>
      <name val="Arial"/>
      <family val="2"/>
    </font>
    <font>
      <i/>
      <sz val="10"/>
      <name val="Arial"/>
      <family val="2"/>
    </font>
    <font>
      <b/>
      <u/>
      <sz val="14"/>
      <name val="Arial"/>
      <family val="2"/>
    </font>
    <font>
      <b/>
      <u/>
      <sz val="12"/>
      <name val="Arial"/>
      <family val="2"/>
    </font>
    <font>
      <b/>
      <sz val="9"/>
      <name val="Arial"/>
      <family val="2"/>
    </font>
    <font>
      <sz val="12"/>
      <name val="Arial"/>
      <family val="2"/>
    </font>
    <font>
      <b/>
      <sz val="22"/>
      <name val="Arial"/>
      <family val="2"/>
    </font>
    <font>
      <sz val="22"/>
      <name val="Arial"/>
      <family val="2"/>
    </font>
    <font>
      <b/>
      <sz val="12"/>
      <name val="Arial"/>
      <family val="2"/>
    </font>
    <font>
      <b/>
      <sz val="18"/>
      <name val="Arial"/>
      <family val="2"/>
    </font>
    <font>
      <b/>
      <sz val="24"/>
      <name val="Arial"/>
      <family val="2"/>
    </font>
    <font>
      <sz val="14"/>
      <name val="Arial"/>
      <family val="2"/>
    </font>
    <font>
      <sz val="9"/>
      <name val="Arial"/>
      <family val="2"/>
    </font>
    <font>
      <sz val="10"/>
      <color indexed="10"/>
      <name val="Arial"/>
      <family val="2"/>
    </font>
    <font>
      <sz val="10"/>
      <name val="Arial"/>
      <family val="2"/>
    </font>
    <font>
      <b/>
      <sz val="11"/>
      <name val="Arial"/>
      <family val="2"/>
    </font>
    <font>
      <sz val="11"/>
      <name val="Arial"/>
      <family val="2"/>
    </font>
    <font>
      <sz val="8"/>
      <name val="Arial"/>
      <family val="2"/>
    </font>
    <font>
      <u/>
      <sz val="10"/>
      <color indexed="12"/>
      <name val="Arial"/>
      <family val="2"/>
    </font>
    <font>
      <sz val="10"/>
      <name val="Verdana"/>
      <family val="2"/>
    </font>
    <font>
      <sz val="12"/>
      <name val="Verdana"/>
      <family val="2"/>
    </font>
    <font>
      <b/>
      <sz val="12"/>
      <name val="Verdana"/>
      <family val="2"/>
    </font>
    <font>
      <u/>
      <sz val="10"/>
      <name val="Arial"/>
      <family val="2"/>
    </font>
    <font>
      <sz val="10"/>
      <color rgb="FFFF0000"/>
      <name val="Arial"/>
      <family val="2"/>
    </font>
    <font>
      <b/>
      <sz val="14"/>
      <name val="Verdana"/>
      <family val="2"/>
    </font>
    <font>
      <b/>
      <i/>
      <sz val="12"/>
      <name val="Verdana"/>
      <family val="2"/>
    </font>
    <font>
      <b/>
      <u/>
      <sz val="10"/>
      <name val="Verdana"/>
      <family val="2"/>
    </font>
    <font>
      <b/>
      <sz val="10"/>
      <name val="Verdana"/>
      <family val="2"/>
    </font>
    <font>
      <b/>
      <sz val="10"/>
      <color theme="3" tint="0.39997558519241921"/>
      <name val="Verdana"/>
      <family val="2"/>
    </font>
    <font>
      <sz val="10"/>
      <color theme="3" tint="0.39997558519241921"/>
      <name val="Verdana"/>
      <family val="2"/>
    </font>
    <font>
      <sz val="12"/>
      <color theme="3" tint="0.39997558519241921"/>
      <name val="Arial"/>
      <family val="2"/>
    </font>
    <font>
      <sz val="10"/>
      <color theme="3" tint="0.39997558519241921"/>
      <name val="Arial"/>
      <family val="2"/>
    </font>
    <font>
      <u/>
      <sz val="10"/>
      <name val="Verdana"/>
      <family val="2"/>
    </font>
    <font>
      <b/>
      <sz val="10"/>
      <color rgb="FFFF0000"/>
      <name val="Verdana"/>
      <family val="2"/>
    </font>
    <font>
      <sz val="10"/>
      <color rgb="FFFF0000"/>
      <name val="Verdana"/>
      <family val="2"/>
    </font>
    <font>
      <sz val="12"/>
      <color rgb="FFFF0000"/>
      <name val="Arial"/>
      <family val="2"/>
    </font>
    <font>
      <b/>
      <sz val="10"/>
      <color rgb="FFFF0000"/>
      <name val="Arial"/>
      <family val="2"/>
    </font>
    <font>
      <sz val="6"/>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00B0F0"/>
        <bgColor indexed="64"/>
      </patternFill>
    </fill>
    <fill>
      <patternFill patternType="solid">
        <fgColor theme="0" tint="-0.249977111117893"/>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3" fillId="0" borderId="0" applyNumberFormat="0" applyFill="0" applyBorder="0" applyAlignment="0" applyProtection="0">
      <alignment vertical="top"/>
      <protection locked="0"/>
    </xf>
  </cellStyleXfs>
  <cellXfs count="305">
    <xf numFmtId="0" fontId="0" fillId="0" borderId="0" xfId="0"/>
    <xf numFmtId="0" fontId="0" fillId="0" borderId="1" xfId="0" applyBorder="1" applyAlignment="1">
      <alignment horizontal="right"/>
    </xf>
    <xf numFmtId="0" fontId="0" fillId="0" borderId="0" xfId="0" applyAlignment="1">
      <alignment horizontal="center"/>
    </xf>
    <xf numFmtId="0" fontId="4" fillId="0" borderId="0" xfId="0" applyFont="1" applyAlignment="1">
      <alignment horizontal="center"/>
    </xf>
    <xf numFmtId="0" fontId="2" fillId="0" borderId="0" xfId="0" applyFont="1" applyAlignment="1">
      <alignment horizontal="right"/>
    </xf>
    <xf numFmtId="0" fontId="2" fillId="0" borderId="0" xfId="0" applyFont="1" applyAlignment="1">
      <alignment horizontal="center"/>
    </xf>
    <xf numFmtId="0" fontId="2" fillId="0" borderId="0" xfId="0" applyFont="1"/>
    <xf numFmtId="0" fontId="0" fillId="0" borderId="2" xfId="0" applyBorder="1" applyAlignment="1">
      <alignment horizontal="center"/>
    </xf>
    <xf numFmtId="0" fontId="0" fillId="0" borderId="0" xfId="0" applyAlignment="1">
      <alignment horizontal="left" indent="2"/>
    </xf>
    <xf numFmtId="0" fontId="0" fillId="0" borderId="3" xfId="0" applyBorder="1"/>
    <xf numFmtId="0" fontId="0" fillId="0" borderId="2" xfId="0" applyBorder="1"/>
    <xf numFmtId="0" fontId="0" fillId="0" borderId="1" xfId="0" quotePrefix="1" applyBorder="1" applyAlignment="1">
      <alignment horizontal="right"/>
    </xf>
    <xf numFmtId="165" fontId="0" fillId="0" borderId="0" xfId="1" applyNumberFormat="1" applyFont="1"/>
    <xf numFmtId="0" fontId="0" fillId="0" borderId="4" xfId="0" applyBorder="1"/>
    <xf numFmtId="0" fontId="0" fillId="0" borderId="5" xfId="0" applyBorder="1" applyAlignment="1">
      <alignment horizontal="right"/>
    </xf>
    <xf numFmtId="43" fontId="0" fillId="0" borderId="2" xfId="1" applyFont="1" applyBorder="1"/>
    <xf numFmtId="43" fontId="0" fillId="0" borderId="3" xfId="1" applyFont="1" applyBorder="1"/>
    <xf numFmtId="0" fontId="8" fillId="0" borderId="0" xfId="0" applyFont="1" applyAlignment="1">
      <alignment horizontal="center"/>
    </xf>
    <xf numFmtId="0" fontId="5" fillId="0" borderId="0" xfId="0" applyFont="1" applyAlignment="1">
      <alignment horizontal="center"/>
    </xf>
    <xf numFmtId="165" fontId="0" fillId="0" borderId="3" xfId="1" applyNumberFormat="1" applyFont="1" applyBorder="1"/>
    <xf numFmtId="43" fontId="0" fillId="0" borderId="0" xfId="0" applyNumberFormat="1"/>
    <xf numFmtId="0" fontId="0" fillId="0" borderId="2" xfId="0" applyBorder="1" applyAlignment="1">
      <alignment horizontal="center" wrapText="1"/>
    </xf>
    <xf numFmtId="0" fontId="0" fillId="0" borderId="3" xfId="0" applyBorder="1" applyAlignment="1">
      <alignment horizontal="center"/>
    </xf>
    <xf numFmtId="0" fontId="4" fillId="0" borderId="0" xfId="0" applyFont="1" applyAlignment="1">
      <alignment horizontal="left"/>
    </xf>
    <xf numFmtId="0" fontId="4" fillId="0" borderId="0" xfId="0" applyFont="1"/>
    <xf numFmtId="0" fontId="3" fillId="0" borderId="0" xfId="0" applyFont="1"/>
    <xf numFmtId="0" fontId="13" fillId="0" borderId="0" xfId="0" applyFont="1"/>
    <xf numFmtId="165" fontId="0" fillId="0" borderId="0" xfId="0" applyNumberFormat="1"/>
    <xf numFmtId="0" fontId="5" fillId="0" borderId="0" xfId="0" applyFont="1"/>
    <xf numFmtId="0" fontId="16" fillId="0" borderId="0" xfId="0" applyFont="1"/>
    <xf numFmtId="43" fontId="1" fillId="0" borderId="0" xfId="1"/>
    <xf numFmtId="0" fontId="0" fillId="0" borderId="0" xfId="0" applyAlignment="1">
      <alignment horizontal="left"/>
    </xf>
    <xf numFmtId="0" fontId="0" fillId="0" borderId="6" xfId="0" applyBorder="1" applyAlignment="1">
      <alignment horizontal="center"/>
    </xf>
    <xf numFmtId="0" fontId="7" fillId="0" borderId="0" xfId="0" applyFont="1" applyAlignment="1">
      <alignment horizontal="center"/>
    </xf>
    <xf numFmtId="0" fontId="2" fillId="0" borderId="0" xfId="0" applyFont="1" applyAlignment="1">
      <alignment horizontal="center" wrapText="1"/>
    </xf>
    <xf numFmtId="0" fontId="3" fillId="0" borderId="0" xfId="0" applyFont="1" applyAlignment="1">
      <alignment horizontal="center"/>
    </xf>
    <xf numFmtId="167" fontId="0" fillId="0" borderId="0" xfId="0" applyNumberFormat="1" applyAlignment="1">
      <alignment wrapText="1"/>
    </xf>
    <xf numFmtId="167" fontId="0" fillId="0" borderId="2" xfId="0" applyNumberFormat="1" applyBorder="1"/>
    <xf numFmtId="167" fontId="0" fillId="0" borderId="3" xfId="0" applyNumberFormat="1" applyBorder="1"/>
    <xf numFmtId="0" fontId="5" fillId="0" borderId="0" xfId="0" applyFont="1" applyAlignment="1">
      <alignment horizontal="left"/>
    </xf>
    <xf numFmtId="39" fontId="1" fillId="0" borderId="0" xfId="1" applyNumberFormat="1"/>
    <xf numFmtId="0" fontId="2" fillId="0" borderId="3" xfId="0" applyFont="1" applyBorder="1" applyAlignment="1">
      <alignment horizontal="right"/>
    </xf>
    <xf numFmtId="165" fontId="1" fillId="0" borderId="0" xfId="1" applyNumberFormat="1"/>
    <xf numFmtId="0" fontId="5" fillId="0" borderId="0" xfId="0" applyFont="1" applyAlignment="1">
      <alignment horizontal="center" wrapText="1"/>
    </xf>
    <xf numFmtId="0" fontId="0" fillId="0" borderId="0" xfId="0" applyAlignment="1">
      <alignment horizontal="center" wrapText="1"/>
    </xf>
    <xf numFmtId="0" fontId="0" fillId="0" borderId="0" xfId="0" applyProtection="1">
      <protection locked="0"/>
    </xf>
    <xf numFmtId="4" fontId="0" fillId="0" borderId="0" xfId="0" applyNumberFormat="1" applyProtection="1">
      <protection locked="0"/>
    </xf>
    <xf numFmtId="167" fontId="4" fillId="0" borderId="0" xfId="0" applyNumberFormat="1" applyFont="1" applyAlignment="1">
      <alignment horizontal="center"/>
    </xf>
    <xf numFmtId="167" fontId="1" fillId="0" borderId="2" xfId="2" applyNumberFormat="1" applyBorder="1"/>
    <xf numFmtId="167" fontId="0" fillId="0" borderId="0" xfId="0" applyNumberFormat="1"/>
    <xf numFmtId="167" fontId="0" fillId="0" borderId="0" xfId="1" applyNumberFormat="1" applyFont="1"/>
    <xf numFmtId="167" fontId="0" fillId="0" borderId="2" xfId="1" applyNumberFormat="1" applyFont="1" applyBorder="1"/>
    <xf numFmtId="4" fontId="0" fillId="0" borderId="0" xfId="0" applyNumberFormat="1"/>
    <xf numFmtId="4" fontId="0" fillId="0" borderId="0" xfId="1" applyNumberFormat="1" applyFont="1"/>
    <xf numFmtId="4" fontId="0" fillId="0" borderId="2" xfId="1" applyNumberFormat="1" applyFont="1" applyBorder="1"/>
    <xf numFmtId="4" fontId="0" fillId="0" borderId="2" xfId="0" applyNumberFormat="1" applyBorder="1"/>
    <xf numFmtId="167" fontId="8" fillId="0" borderId="0" xfId="0" applyNumberFormat="1" applyFont="1" applyAlignment="1">
      <alignment horizontal="center"/>
    </xf>
    <xf numFmtId="167" fontId="0" fillId="0" borderId="2" xfId="0" applyNumberFormat="1" applyBorder="1" applyAlignment="1">
      <alignment horizontal="center"/>
    </xf>
    <xf numFmtId="4" fontId="1" fillId="0" borderId="0" xfId="1" applyNumberFormat="1"/>
    <xf numFmtId="167" fontId="1" fillId="0" borderId="0" xfId="1" applyNumberFormat="1"/>
    <xf numFmtId="167" fontId="0" fillId="0" borderId="6" xfId="0" applyNumberFormat="1" applyBorder="1"/>
    <xf numFmtId="167" fontId="5" fillId="0" borderId="0" xfId="0" applyNumberFormat="1" applyFont="1" applyAlignment="1">
      <alignment wrapText="1"/>
    </xf>
    <xf numFmtId="43" fontId="19" fillId="0" borderId="3" xfId="1" applyFont="1" applyBorder="1"/>
    <xf numFmtId="0" fontId="9" fillId="0" borderId="0" xfId="0" applyFont="1" applyAlignment="1">
      <alignment horizontal="center"/>
    </xf>
    <xf numFmtId="0" fontId="24" fillId="0" borderId="0" xfId="0" applyFont="1"/>
    <xf numFmtId="0" fontId="12" fillId="0" borderId="0" xfId="0" applyFont="1"/>
    <xf numFmtId="0" fontId="15" fillId="0" borderId="0" xfId="0" applyFont="1"/>
    <xf numFmtId="0" fontId="11" fillId="0" borderId="0" xfId="0" applyFont="1"/>
    <xf numFmtId="0" fontId="10" fillId="0" borderId="0" xfId="0" applyFont="1"/>
    <xf numFmtId="0" fontId="8" fillId="0" borderId="0" xfId="0" applyFont="1"/>
    <xf numFmtId="0" fontId="2" fillId="0" borderId="4" xfId="0" applyFont="1" applyBorder="1"/>
    <xf numFmtId="0" fontId="2" fillId="0" borderId="3" xfId="0" applyFont="1" applyBorder="1"/>
    <xf numFmtId="0" fontId="2" fillId="0" borderId="5" xfId="0" applyFont="1" applyBorder="1"/>
    <xf numFmtId="167" fontId="2" fillId="0" borderId="0" xfId="0" applyNumberFormat="1" applyFont="1"/>
    <xf numFmtId="0" fontId="20" fillId="0" borderId="0" xfId="0" applyFont="1"/>
    <xf numFmtId="0" fontId="21" fillId="0" borderId="0" xfId="0" applyFont="1"/>
    <xf numFmtId="4" fontId="5" fillId="0" borderId="2" xfId="0" applyNumberFormat="1" applyFont="1" applyBorder="1" applyAlignment="1">
      <alignment horizontal="center"/>
    </xf>
    <xf numFmtId="0" fontId="10" fillId="0" borderId="0" xfId="0" applyFont="1" applyAlignment="1">
      <alignment horizontal="center"/>
    </xf>
    <xf numFmtId="0" fontId="1" fillId="0" borderId="0" xfId="0" applyFont="1"/>
    <xf numFmtId="0" fontId="2" fillId="2" borderId="0" xfId="0" applyFont="1" applyFill="1"/>
    <xf numFmtId="0" fontId="0" fillId="2" borderId="0" xfId="0" applyFill="1"/>
    <xf numFmtId="0" fontId="7" fillId="0" borderId="0" xfId="0" applyFont="1"/>
    <xf numFmtId="0" fontId="15" fillId="0" borderId="0" xfId="0" applyFont="1" applyAlignment="1">
      <alignment horizontal="left"/>
    </xf>
    <xf numFmtId="0" fontId="1" fillId="0" borderId="1" xfId="0" applyFont="1" applyBorder="1" applyProtection="1">
      <protection locked="0"/>
    </xf>
    <xf numFmtId="0" fontId="0" fillId="0" borderId="1" xfId="0" applyBorder="1" applyProtection="1">
      <protection locked="0"/>
    </xf>
    <xf numFmtId="0" fontId="0" fillId="0" borderId="1" xfId="0" applyBorder="1" applyAlignment="1">
      <alignment horizontal="center"/>
    </xf>
    <xf numFmtId="0" fontId="0" fillId="0" borderId="4" xfId="0" applyBorder="1" applyAlignment="1">
      <alignment horizontal="center" wrapText="1"/>
    </xf>
    <xf numFmtId="164" fontId="0" fillId="0" borderId="1" xfId="0" applyNumberFormat="1" applyBorder="1"/>
    <xf numFmtId="0" fontId="3" fillId="0" borderId="11" xfId="0" applyFont="1" applyBorder="1"/>
    <xf numFmtId="0" fontId="0" fillId="0" borderId="11" xfId="0" applyBorder="1"/>
    <xf numFmtId="4" fontId="1" fillId="0" borderId="0" xfId="0" applyNumberFormat="1" applyFont="1"/>
    <xf numFmtId="4" fontId="5" fillId="0" borderId="0" xfId="0" applyNumberFormat="1" applyFont="1"/>
    <xf numFmtId="167" fontId="1" fillId="0" borderId="2" xfId="0" applyNumberFormat="1" applyFont="1" applyBorder="1" applyAlignment="1">
      <alignment horizontal="center" wrapText="1"/>
    </xf>
    <xf numFmtId="4" fontId="5" fillId="0" borderId="0" xfId="0" applyNumberFormat="1" applyFont="1" applyAlignment="1">
      <alignment horizontal="left"/>
    </xf>
    <xf numFmtId="0" fontId="2" fillId="0" borderId="1" xfId="0" applyFont="1" applyBorder="1" applyAlignment="1">
      <alignment horizontal="center"/>
    </xf>
    <xf numFmtId="0" fontId="1" fillId="0" borderId="2" xfId="0" applyFont="1" applyBorder="1" applyAlignment="1">
      <alignment horizontal="center" wrapText="1"/>
    </xf>
    <xf numFmtId="0" fontId="1" fillId="0" borderId="1" xfId="0" applyFont="1" applyBorder="1" applyAlignment="1">
      <alignment horizontal="center" wrapText="1"/>
    </xf>
    <xf numFmtId="0" fontId="1" fillId="2" borderId="1" xfId="0" applyFont="1" applyFill="1" applyBorder="1" applyAlignment="1">
      <alignment horizontal="center" wrapText="1"/>
    </xf>
    <xf numFmtId="0" fontId="6" fillId="0" borderId="0" xfId="0" applyFont="1" applyAlignment="1">
      <alignment horizontal="center"/>
    </xf>
    <xf numFmtId="0" fontId="2" fillId="0" borderId="1" xfId="0" applyFont="1" applyBorder="1" applyAlignment="1">
      <alignment horizontal="center" vertical="center"/>
    </xf>
    <xf numFmtId="0" fontId="1" fillId="0" borderId="0" xfId="0" applyFont="1" applyAlignment="1">
      <alignment wrapText="1"/>
    </xf>
    <xf numFmtId="0" fontId="0" fillId="0" borderId="6" xfId="0" applyBorder="1"/>
    <xf numFmtId="4" fontId="0" fillId="0" borderId="6" xfId="0" applyNumberFormat="1" applyBorder="1"/>
    <xf numFmtId="0" fontId="1" fillId="0" borderId="2" xfId="0" applyFont="1" applyBorder="1" applyAlignment="1">
      <alignment horizontal="center"/>
    </xf>
    <xf numFmtId="0" fontId="0" fillId="0" borderId="1" xfId="0" applyBorder="1"/>
    <xf numFmtId="0" fontId="2" fillId="0" borderId="6" xfId="0" applyFont="1" applyBorder="1"/>
    <xf numFmtId="165" fontId="0" fillId="0" borderId="6" xfId="1" applyNumberFormat="1" applyFont="1" applyBorder="1"/>
    <xf numFmtId="167" fontId="0" fillId="0" borderId="6" xfId="1" applyNumberFormat="1" applyFont="1" applyBorder="1"/>
    <xf numFmtId="4" fontId="0" fillId="0" borderId="6" xfId="1" applyNumberFormat="1" applyFont="1" applyBorder="1"/>
    <xf numFmtId="0" fontId="1" fillId="0" borderId="6" xfId="0" applyFont="1" applyBorder="1" applyAlignment="1">
      <alignment horizontal="center"/>
    </xf>
    <xf numFmtId="0" fontId="10" fillId="0" borderId="2" xfId="0" applyFont="1" applyBorder="1" applyAlignment="1">
      <alignment horizontal="center" wrapText="1"/>
    </xf>
    <xf numFmtId="0" fontId="1" fillId="0" borderId="1" xfId="0" applyFont="1" applyBorder="1" applyAlignment="1">
      <alignment horizontal="center"/>
    </xf>
    <xf numFmtId="0" fontId="1" fillId="0" borderId="7" xfId="0" applyFont="1" applyBorder="1" applyAlignment="1">
      <alignment horizontal="center"/>
    </xf>
    <xf numFmtId="0" fontId="1" fillId="0" borderId="7" xfId="0" applyFont="1" applyBorder="1" applyAlignment="1">
      <alignment horizontal="center" wrapText="1"/>
    </xf>
    <xf numFmtId="167" fontId="0" fillId="0" borderId="12" xfId="1" applyNumberFormat="1" applyFont="1" applyBorder="1"/>
    <xf numFmtId="167" fontId="2" fillId="0" borderId="3" xfId="0" applyNumberFormat="1" applyFont="1" applyBorder="1" applyAlignment="1">
      <alignment horizontal="center"/>
    </xf>
    <xf numFmtId="0" fontId="1" fillId="0" borderId="0" xfId="0" applyFont="1" applyAlignment="1">
      <alignment horizontal="center"/>
    </xf>
    <xf numFmtId="167" fontId="0" fillId="0" borderId="0" xfId="0" applyNumberFormat="1" applyAlignment="1">
      <alignment horizontal="center"/>
    </xf>
    <xf numFmtId="0" fontId="2" fillId="0" borderId="0" xfId="0" applyFont="1" applyAlignment="1">
      <alignment horizontal="left"/>
    </xf>
    <xf numFmtId="0" fontId="1" fillId="0" borderId="0" xfId="0" applyFont="1" applyAlignment="1">
      <alignment horizontal="left"/>
    </xf>
    <xf numFmtId="0" fontId="1" fillId="3" borderId="7" xfId="0" applyFont="1" applyFill="1" applyBorder="1" applyAlignment="1">
      <alignment horizontal="center" wrapText="1"/>
    </xf>
    <xf numFmtId="0" fontId="0" fillId="3" borderId="1" xfId="0" applyFill="1" applyBorder="1"/>
    <xf numFmtId="0" fontId="1" fillId="4" borderId="7" xfId="0" applyFont="1" applyFill="1" applyBorder="1" applyAlignment="1">
      <alignment horizontal="center" wrapText="1"/>
    </xf>
    <xf numFmtId="0" fontId="0" fillId="4" borderId="1" xfId="0" applyFill="1" applyBorder="1"/>
    <xf numFmtId="0" fontId="1" fillId="3" borderId="1" xfId="0" applyFont="1" applyFill="1" applyBorder="1" applyAlignment="1">
      <alignment horizontal="center" wrapText="1"/>
    </xf>
    <xf numFmtId="0" fontId="0" fillId="4" borderId="1" xfId="0" applyFill="1" applyBorder="1" applyAlignment="1">
      <alignment horizontal="center"/>
    </xf>
    <xf numFmtId="0" fontId="1" fillId="3" borderId="1" xfId="0" applyFont="1" applyFill="1" applyBorder="1" applyAlignment="1">
      <alignment horizontal="center"/>
    </xf>
    <xf numFmtId="0" fontId="0" fillId="3" borderId="1" xfId="0" applyFill="1" applyBorder="1" applyAlignment="1">
      <alignment horizontal="center"/>
    </xf>
    <xf numFmtId="0" fontId="29" fillId="0" borderId="0" xfId="0" applyFont="1" applyAlignment="1">
      <alignment horizontal="center" wrapText="1"/>
    </xf>
    <xf numFmtId="0" fontId="24" fillId="0" borderId="0" xfId="0" applyFont="1" applyAlignment="1">
      <alignment horizontal="center"/>
    </xf>
    <xf numFmtId="0" fontId="26" fillId="0" borderId="0" xfId="0" applyFont="1" applyAlignment="1">
      <alignment horizontal="center" wrapText="1"/>
    </xf>
    <xf numFmtId="0" fontId="25" fillId="0" borderId="0" xfId="0" applyFont="1" applyAlignment="1">
      <alignment horizontal="center"/>
    </xf>
    <xf numFmtId="0" fontId="24" fillId="0" borderId="0" xfId="0" applyFont="1" applyAlignment="1">
      <alignment wrapText="1"/>
    </xf>
    <xf numFmtId="0" fontId="31" fillId="0" borderId="0" xfId="0" applyFont="1" applyAlignment="1">
      <alignment wrapText="1"/>
    </xf>
    <xf numFmtId="0" fontId="32" fillId="0" borderId="0" xfId="0" applyFont="1" applyAlignment="1">
      <alignment wrapText="1"/>
    </xf>
    <xf numFmtId="0" fontId="32" fillId="0" borderId="0" xfId="0" applyFont="1" applyAlignment="1">
      <alignment vertical="center" wrapText="1"/>
    </xf>
    <xf numFmtId="0" fontId="33" fillId="0" borderId="0" xfId="3" applyFont="1" applyAlignment="1" applyProtection="1">
      <alignment wrapText="1"/>
    </xf>
    <xf numFmtId="0" fontId="34" fillId="0" borderId="0" xfId="0" applyFont="1"/>
    <xf numFmtId="0" fontId="35" fillId="0" borderId="0" xfId="0" applyFont="1"/>
    <xf numFmtId="0" fontId="36" fillId="0" borderId="0" xfId="0" applyFont="1"/>
    <xf numFmtId="0" fontId="32" fillId="0" borderId="0" xfId="3" applyFont="1" applyAlignment="1" applyProtection="1">
      <alignment wrapText="1"/>
    </xf>
    <xf numFmtId="0" fontId="24" fillId="0" borderId="0" xfId="3" applyFont="1" applyAlignment="1" applyProtection="1">
      <alignment vertical="center" wrapText="1"/>
    </xf>
    <xf numFmtId="0" fontId="32" fillId="0" borderId="0" xfId="0" applyFont="1"/>
    <xf numFmtId="0" fontId="24" fillId="0" borderId="0" xfId="0" applyFont="1" applyAlignment="1">
      <alignment vertical="center" wrapText="1"/>
    </xf>
    <xf numFmtId="0" fontId="33" fillId="0" borderId="0" xfId="3" applyFont="1" applyAlignment="1" applyProtection="1">
      <alignment vertical="center" wrapText="1"/>
    </xf>
    <xf numFmtId="0" fontId="37" fillId="0" borderId="0" xfId="3" applyFont="1" applyAlignment="1" applyProtection="1">
      <alignment vertical="center" wrapText="1"/>
    </xf>
    <xf numFmtId="0" fontId="38" fillId="0" borderId="0" xfId="0" applyFont="1"/>
    <xf numFmtId="0" fontId="39" fillId="0" borderId="0" xfId="0" applyFont="1"/>
    <xf numFmtId="0" fontId="40" fillId="0" borderId="0" xfId="0" applyFont="1"/>
    <xf numFmtId="0" fontId="28" fillId="0" borderId="0" xfId="0" applyFont="1"/>
    <xf numFmtId="0" fontId="10" fillId="0" borderId="0" xfId="0" applyFont="1" applyAlignment="1">
      <alignment wrapText="1"/>
    </xf>
    <xf numFmtId="0" fontId="2" fillId="0" borderId="1" xfId="0" applyFont="1" applyBorder="1" applyAlignment="1">
      <alignment horizontal="center" wrapText="1"/>
    </xf>
    <xf numFmtId="0" fontId="13" fillId="0" borderId="0" xfId="0" applyFont="1" applyAlignment="1">
      <alignment wrapText="1"/>
    </xf>
    <xf numFmtId="44" fontId="0" fillId="7" borderId="1" xfId="2" applyFont="1" applyFill="1" applyBorder="1"/>
    <xf numFmtId="0" fontId="6" fillId="0" borderId="0" xfId="0" applyFont="1"/>
    <xf numFmtId="0" fontId="3" fillId="0" borderId="7" xfId="0" applyFont="1" applyBorder="1" applyAlignment="1" applyProtection="1">
      <alignment horizontal="center"/>
      <protection locked="0"/>
    </xf>
    <xf numFmtId="0" fontId="2" fillId="0" borderId="1" xfId="0" applyFont="1" applyBorder="1" applyAlignment="1" applyProtection="1">
      <alignment horizontal="center" vertical="center" textRotation="90"/>
      <protection locked="0"/>
    </xf>
    <xf numFmtId="0" fontId="2" fillId="0" borderId="0" xfId="0" applyFont="1" applyAlignment="1" applyProtection="1">
      <alignment horizontal="center" vertical="center" wrapText="1"/>
      <protection locked="0"/>
    </xf>
    <xf numFmtId="0" fontId="17" fillId="0" borderId="9" xfId="0" applyFont="1" applyBorder="1" applyAlignment="1" applyProtection="1">
      <alignment horizontal="center" vertical="center" wrapText="1"/>
      <protection locked="0"/>
    </xf>
    <xf numFmtId="0" fontId="0" fillId="7" borderId="5" xfId="0" applyFill="1" applyBorder="1" applyProtection="1">
      <protection locked="0"/>
    </xf>
    <xf numFmtId="4" fontId="1" fillId="7" borderId="1" xfId="1" applyNumberFormat="1" applyFill="1" applyBorder="1"/>
    <xf numFmtId="0" fontId="0" fillId="7" borderId="8" xfId="0" applyFill="1" applyBorder="1" applyProtection="1">
      <protection locked="0"/>
    </xf>
    <xf numFmtId="4" fontId="0" fillId="7" borderId="1" xfId="0" applyNumberFormat="1" applyFill="1" applyBorder="1"/>
    <xf numFmtId="2" fontId="0" fillId="7" borderId="1" xfId="0" applyNumberFormat="1" applyFill="1" applyBorder="1"/>
    <xf numFmtId="0" fontId="0" fillId="7" borderId="1" xfId="0" applyFill="1" applyBorder="1" applyProtection="1">
      <protection locked="0"/>
    </xf>
    <xf numFmtId="0" fontId="3" fillId="0" borderId="5" xfId="0" applyFont="1" applyBorder="1" applyAlignment="1" applyProtection="1">
      <alignment horizontal="center" vertical="center"/>
      <protection locked="0"/>
    </xf>
    <xf numFmtId="0" fontId="5" fillId="7" borderId="1" xfId="0" applyFont="1" applyFill="1" applyBorder="1" applyProtection="1">
      <protection locked="0"/>
    </xf>
    <xf numFmtId="0" fontId="0" fillId="7" borderId="1" xfId="0" applyFill="1" applyBorder="1" applyAlignment="1" applyProtection="1">
      <alignment horizontal="right"/>
      <protection locked="0"/>
    </xf>
    <xf numFmtId="4" fontId="1" fillId="7" borderId="1" xfId="1" applyNumberFormat="1" applyFill="1" applyBorder="1" applyProtection="1">
      <protection locked="0"/>
    </xf>
    <xf numFmtId="0" fontId="21" fillId="0" borderId="9" xfId="0" applyFont="1" applyBorder="1" applyAlignment="1" applyProtection="1">
      <alignment horizontal="center" vertical="center" wrapText="1"/>
      <protection locked="0"/>
    </xf>
    <xf numFmtId="167" fontId="2" fillId="0" borderId="0" xfId="0" applyNumberFormat="1" applyFont="1" applyAlignment="1">
      <alignment wrapText="1"/>
    </xf>
    <xf numFmtId="167" fontId="2" fillId="0" borderId="3" xfId="0" applyNumberFormat="1" applyFont="1" applyBorder="1"/>
    <xf numFmtId="167" fontId="1" fillId="0" borderId="2" xfId="0" applyNumberFormat="1" applyFont="1" applyBorder="1"/>
    <xf numFmtId="49" fontId="1" fillId="0" borderId="0" xfId="0" applyNumberFormat="1" applyFont="1"/>
    <xf numFmtId="167" fontId="1" fillId="0" borderId="0" xfId="0" applyNumberFormat="1" applyFont="1"/>
    <xf numFmtId="167" fontId="1" fillId="0" borderId="6" xfId="0" applyNumberFormat="1" applyFont="1" applyBorder="1"/>
    <xf numFmtId="167" fontId="1" fillId="0" borderId="0" xfId="0" applyNumberFormat="1" applyFont="1" applyAlignment="1">
      <alignment wrapText="1"/>
    </xf>
    <xf numFmtId="43" fontId="0" fillId="0" borderId="0" xfId="1" applyFont="1"/>
    <xf numFmtId="43" fontId="0" fillId="0" borderId="2" xfId="2" applyNumberFormat="1" applyFont="1" applyBorder="1"/>
    <xf numFmtId="43" fontId="0" fillId="0" borderId="3" xfId="2" applyNumberFormat="1" applyFont="1" applyBorder="1"/>
    <xf numFmtId="0" fontId="1" fillId="0" borderId="1" xfId="0" applyFont="1" applyBorder="1"/>
    <xf numFmtId="43" fontId="1" fillId="0" borderId="1" xfId="1" applyBorder="1" applyAlignment="1">
      <alignment horizontal="center"/>
    </xf>
    <xf numFmtId="43" fontId="0" fillId="0" borderId="1" xfId="1" applyFont="1" applyBorder="1" applyAlignment="1">
      <alignment horizontal="center"/>
    </xf>
    <xf numFmtId="16" fontId="1" fillId="0" borderId="1" xfId="1" quotePrefix="1" applyNumberFormat="1" applyBorder="1" applyAlignment="1">
      <alignment horizontal="center"/>
    </xf>
    <xf numFmtId="43" fontId="1" fillId="0" borderId="1" xfId="1" quotePrefix="1" applyBorder="1" applyAlignment="1">
      <alignment horizontal="center"/>
    </xf>
    <xf numFmtId="0" fontId="21" fillId="0" borderId="1" xfId="0" applyFont="1" applyBorder="1"/>
    <xf numFmtId="0" fontId="21" fillId="0" borderId="1" xfId="0" applyFont="1" applyBorder="1" applyAlignment="1">
      <alignment horizontal="center"/>
    </xf>
    <xf numFmtId="0" fontId="20" fillId="0" borderId="1" xfId="0" applyFont="1" applyBorder="1"/>
    <xf numFmtId="0" fontId="42" fillId="0" borderId="1" xfId="0" applyFont="1" applyBorder="1" applyAlignment="1">
      <alignment horizontal="center"/>
    </xf>
    <xf numFmtId="0" fontId="0" fillId="8" borderId="0" xfId="0" applyFill="1"/>
    <xf numFmtId="0" fontId="1" fillId="8" borderId="0" xfId="0" applyFont="1" applyFill="1"/>
    <xf numFmtId="43" fontId="0" fillId="0" borderId="0" xfId="0" applyNumberFormat="1" applyAlignment="1">
      <alignment horizontal="center"/>
    </xf>
    <xf numFmtId="43" fontId="1" fillId="0" borderId="0" xfId="0" applyNumberFormat="1" applyFont="1" applyAlignment="1">
      <alignment horizontal="center"/>
    </xf>
    <xf numFmtId="39" fontId="0" fillId="0" borderId="0" xfId="0" applyNumberFormat="1"/>
    <xf numFmtId="167" fontId="0" fillId="0" borderId="2" xfId="0" applyNumberFormat="1" applyBorder="1" applyAlignment="1">
      <alignment horizontal="center" wrapText="1"/>
    </xf>
    <xf numFmtId="43" fontId="0" fillId="0" borderId="2" xfId="0" applyNumberFormat="1" applyBorder="1"/>
    <xf numFmtId="43" fontId="0" fillId="0" borderId="17" xfId="0" applyNumberFormat="1" applyBorder="1"/>
    <xf numFmtId="39" fontId="0" fillId="0" borderId="17" xfId="0" applyNumberFormat="1" applyBorder="1"/>
    <xf numFmtId="167" fontId="1" fillId="0" borderId="2" xfId="2" applyNumberFormat="1" applyBorder="1" applyAlignment="1">
      <alignment horizontal="center"/>
    </xf>
    <xf numFmtId="167" fontId="1" fillId="0" borderId="12" xfId="2" applyNumberFormat="1" applyBorder="1"/>
    <xf numFmtId="4" fontId="2" fillId="0" borderId="1" xfId="0" applyNumberFormat="1" applyFont="1" applyBorder="1" applyAlignment="1" applyProtection="1">
      <alignment horizontal="center" textRotation="90"/>
      <protection locked="0"/>
    </xf>
    <xf numFmtId="4" fontId="0" fillId="0" borderId="1" xfId="0" applyNumberFormat="1" applyBorder="1" applyAlignment="1" applyProtection="1">
      <alignment horizontal="center"/>
      <protection locked="0"/>
    </xf>
    <xf numFmtId="4" fontId="1" fillId="0" borderId="1" xfId="1" applyNumberFormat="1" applyBorder="1" applyProtection="1">
      <protection locked="0"/>
    </xf>
    <xf numFmtId="0" fontId="16" fillId="0" borderId="5" xfId="0" applyFont="1" applyBorder="1" applyAlignment="1" applyProtection="1">
      <alignment vertical="center" wrapText="1"/>
      <protection locked="0"/>
    </xf>
    <xf numFmtId="4" fontId="0" fillId="0" borderId="1" xfId="0" applyNumberFormat="1" applyBorder="1" applyProtection="1">
      <protection locked="0"/>
    </xf>
    <xf numFmtId="7" fontId="0" fillId="0" borderId="2" xfId="1" applyNumberFormat="1" applyFont="1" applyBorder="1" applyAlignment="1">
      <alignment horizontal="center"/>
    </xf>
    <xf numFmtId="3" fontId="0" fillId="0" borderId="0" xfId="0" applyNumberFormat="1"/>
    <xf numFmtId="164" fontId="1" fillId="0" borderId="1" xfId="2" applyNumberFormat="1" applyBorder="1"/>
    <xf numFmtId="164" fontId="1" fillId="0" borderId="1" xfId="2" applyNumberFormat="1" applyBorder="1" applyAlignment="1">
      <alignment horizontal="right"/>
    </xf>
    <xf numFmtId="1" fontId="0" fillId="7" borderId="1" xfId="1" applyNumberFormat="1" applyFont="1" applyFill="1" applyBorder="1"/>
    <xf numFmtId="1" fontId="0" fillId="7" borderId="1" xfId="0" quotePrefix="1" applyNumberFormat="1" applyFill="1" applyBorder="1"/>
    <xf numFmtId="0" fontId="1" fillId="0" borderId="5" xfId="0" applyFont="1" applyBorder="1" applyAlignment="1">
      <alignment horizontal="right"/>
    </xf>
    <xf numFmtId="0" fontId="38" fillId="0" borderId="0" xfId="0" applyFont="1" applyAlignment="1">
      <alignment wrapText="1"/>
    </xf>
    <xf numFmtId="167" fontId="2" fillId="0" borderId="2" xfId="0" applyNumberFormat="1" applyFont="1" applyBorder="1" applyAlignment="1">
      <alignment horizontal="center" wrapText="1"/>
    </xf>
    <xf numFmtId="1" fontId="0" fillId="0" borderId="0" xfId="0" applyNumberFormat="1"/>
    <xf numFmtId="165" fontId="0" fillId="0" borderId="2" xfId="1" applyNumberFormat="1" applyFont="1" applyFill="1" applyBorder="1"/>
    <xf numFmtId="165" fontId="0" fillId="0" borderId="3" xfId="1" applyNumberFormat="1" applyFont="1" applyFill="1" applyBorder="1"/>
    <xf numFmtId="165" fontId="0" fillId="0" borderId="0" xfId="1" applyNumberFormat="1" applyFont="1" applyFill="1"/>
    <xf numFmtId="0" fontId="0" fillId="0" borderId="0" xfId="0" applyFill="1" applyAlignment="1">
      <alignment horizontal="left" indent="2"/>
    </xf>
    <xf numFmtId="0" fontId="0" fillId="0" borderId="0" xfId="0" applyFill="1"/>
    <xf numFmtId="0" fontId="0" fillId="0" borderId="0" xfId="0" quotePrefix="1" applyFill="1" applyAlignment="1">
      <alignment horizontal="right"/>
    </xf>
    <xf numFmtId="167" fontId="1" fillId="0" borderId="2" xfId="2" applyNumberFormat="1" applyFill="1" applyBorder="1"/>
    <xf numFmtId="0" fontId="1" fillId="0" borderId="0" xfId="0" applyFont="1" applyFill="1" applyAlignment="1">
      <alignment horizontal="left" indent="2"/>
    </xf>
    <xf numFmtId="167" fontId="0" fillId="0" borderId="0" xfId="0" applyNumberFormat="1" applyFill="1"/>
    <xf numFmtId="0" fontId="2" fillId="0" borderId="0" xfId="0" applyFont="1" applyFill="1" applyAlignment="1">
      <alignment horizontal="right"/>
    </xf>
    <xf numFmtId="167" fontId="0" fillId="0" borderId="2" xfId="0" applyNumberFormat="1" applyFill="1" applyBorder="1"/>
    <xf numFmtId="0" fontId="2" fillId="0" borderId="4" xfId="0" applyFont="1" applyFill="1" applyBorder="1"/>
    <xf numFmtId="0" fontId="2" fillId="0" borderId="3" xfId="0" applyFont="1" applyFill="1" applyBorder="1"/>
    <xf numFmtId="0" fontId="2" fillId="0" borderId="5" xfId="0" applyFont="1" applyFill="1" applyBorder="1"/>
    <xf numFmtId="0" fontId="1" fillId="0" borderId="2" xfId="0" applyFont="1" applyFill="1" applyBorder="1" applyAlignment="1">
      <alignment horizontal="center"/>
    </xf>
    <xf numFmtId="0" fontId="1" fillId="0" borderId="3" xfId="0" applyFont="1" applyFill="1" applyBorder="1" applyAlignment="1">
      <alignment horizontal="center" wrapText="1"/>
    </xf>
    <xf numFmtId="167" fontId="0" fillId="0" borderId="3" xfId="0" applyNumberFormat="1" applyFill="1" applyBorder="1"/>
    <xf numFmtId="0" fontId="2" fillId="0" borderId="0" xfId="0" applyFont="1" applyFill="1"/>
    <xf numFmtId="0" fontId="0" fillId="0" borderId="0" xfId="0" applyFill="1" applyAlignment="1">
      <alignment horizontal="left" indent="1"/>
    </xf>
    <xf numFmtId="2" fontId="1" fillId="0" borderId="2" xfId="2" applyNumberFormat="1" applyFill="1" applyBorder="1"/>
    <xf numFmtId="2" fontId="1" fillId="0" borderId="0" xfId="2" applyNumberFormat="1" applyFill="1"/>
    <xf numFmtId="2" fontId="0" fillId="0" borderId="0" xfId="0" applyNumberFormat="1" applyFill="1"/>
    <xf numFmtId="166" fontId="0" fillId="0" borderId="2" xfId="0" applyNumberFormat="1" applyFill="1" applyBorder="1"/>
    <xf numFmtId="166" fontId="0" fillId="0" borderId="3" xfId="0" applyNumberFormat="1" applyFill="1" applyBorder="1"/>
    <xf numFmtId="0" fontId="1" fillId="0" borderId="0" xfId="0" applyFont="1" applyFill="1" applyAlignment="1">
      <alignment horizontal="left" indent="1"/>
    </xf>
    <xf numFmtId="2" fontId="0" fillId="0" borderId="3" xfId="0" applyNumberFormat="1" applyFill="1" applyBorder="1"/>
    <xf numFmtId="164" fontId="0" fillId="0" borderId="0" xfId="0" applyNumberFormat="1" applyFill="1"/>
    <xf numFmtId="2" fontId="0" fillId="0" borderId="2" xfId="0" applyNumberFormat="1" applyFill="1" applyBorder="1"/>
    <xf numFmtId="166" fontId="0" fillId="0" borderId="0" xfId="0" applyNumberFormat="1" applyFill="1"/>
    <xf numFmtId="164" fontId="2" fillId="0" borderId="0" xfId="0" applyNumberFormat="1" applyFont="1" applyFill="1" applyAlignment="1">
      <alignment horizontal="right"/>
    </xf>
    <xf numFmtId="166" fontId="1" fillId="0" borderId="2" xfId="2" applyNumberFormat="1" applyFill="1" applyBorder="1"/>
    <xf numFmtId="164" fontId="1" fillId="0" borderId="2" xfId="2" applyNumberFormat="1" applyFill="1" applyBorder="1" applyAlignment="1">
      <alignment horizontal="right"/>
    </xf>
    <xf numFmtId="0" fontId="1" fillId="0" borderId="0" xfId="0" applyFont="1" applyFill="1" applyAlignment="1">
      <alignment horizontal="center"/>
    </xf>
    <xf numFmtId="3" fontId="2" fillId="0" borderId="2" xfId="0" applyNumberFormat="1" applyFont="1" applyFill="1" applyBorder="1" applyAlignment="1">
      <alignment horizontal="center"/>
    </xf>
    <xf numFmtId="4" fontId="16" fillId="0" borderId="4" xfId="0" applyNumberFormat="1" applyFont="1" applyBorder="1" applyAlignment="1" applyProtection="1">
      <alignment horizontal="center" vertical="center"/>
      <protection locked="0"/>
    </xf>
    <xf numFmtId="4" fontId="16" fillId="0" borderId="3" xfId="0" applyNumberFormat="1" applyFont="1" applyBorder="1" applyAlignment="1" applyProtection="1">
      <alignment horizontal="center" vertical="center"/>
      <protection locked="0"/>
    </xf>
    <xf numFmtId="4" fontId="16" fillId="0" borderId="5" xfId="0" applyNumberFormat="1" applyFont="1" applyBorder="1" applyAlignment="1" applyProtection="1">
      <alignment horizontal="center" vertical="center"/>
      <protection locked="0"/>
    </xf>
    <xf numFmtId="4" fontId="3" fillId="0" borderId="10" xfId="0" applyNumberFormat="1" applyFont="1" applyBorder="1" applyAlignment="1" applyProtection="1">
      <alignment horizontal="center" vertical="center"/>
      <protection locked="0"/>
    </xf>
    <xf numFmtId="4" fontId="3" fillId="0" borderId="2" xfId="0" applyNumberFormat="1" applyFont="1" applyBorder="1" applyAlignment="1" applyProtection="1">
      <alignment horizontal="center" vertical="center"/>
      <protection locked="0"/>
    </xf>
    <xf numFmtId="4" fontId="3" fillId="0" borderId="8" xfId="0" applyNumberFormat="1"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0" xfId="0" applyFont="1" applyAlignment="1">
      <alignment horizontal="center"/>
    </xf>
    <xf numFmtId="0" fontId="7" fillId="0" borderId="0" xfId="0" applyFont="1" applyAlignment="1">
      <alignment horizontal="center"/>
    </xf>
    <xf numFmtId="0" fontId="1" fillId="2" borderId="1" xfId="0" applyFont="1" applyFill="1" applyBorder="1" applyAlignment="1">
      <alignment wrapText="1"/>
    </xf>
    <xf numFmtId="0" fontId="0" fillId="2" borderId="1" xfId="0" applyFill="1" applyBorder="1" applyAlignment="1">
      <alignment wrapText="1"/>
    </xf>
    <xf numFmtId="0" fontId="7" fillId="0" borderId="0" xfId="0" applyFont="1" applyAlignment="1">
      <alignment horizontal="left"/>
    </xf>
    <xf numFmtId="0" fontId="3" fillId="0" borderId="0" xfId="0" applyFont="1" applyAlignment="1">
      <alignment horizontal="left"/>
    </xf>
    <xf numFmtId="0" fontId="1" fillId="0" borderId="0" xfId="0" applyFont="1" applyAlignment="1">
      <alignment horizontal="center"/>
    </xf>
    <xf numFmtId="0" fontId="1" fillId="0" borderId="0" xfId="0" applyFont="1" applyAlignment="1">
      <alignment horizontal="left"/>
    </xf>
    <xf numFmtId="0" fontId="0" fillId="0" borderId="0" xfId="0" applyAlignment="1">
      <alignment horizontal="left" wrapText="1"/>
    </xf>
    <xf numFmtId="0" fontId="6" fillId="0" borderId="0" xfId="0" applyFont="1" applyAlignment="1">
      <alignment horizontal="center"/>
    </xf>
    <xf numFmtId="0" fontId="1" fillId="0" borderId="15" xfId="0" applyFont="1" applyBorder="1" applyAlignment="1">
      <alignment horizontal="left"/>
    </xf>
    <xf numFmtId="0" fontId="0" fillId="0" borderId="16" xfId="0" applyBorder="1" applyAlignment="1">
      <alignment horizontal="left"/>
    </xf>
    <xf numFmtId="0" fontId="0" fillId="0" borderId="15" xfId="0" applyBorder="1" applyAlignment="1">
      <alignment horizontal="left"/>
    </xf>
    <xf numFmtId="0" fontId="0" fillId="0" borderId="10" xfId="0" applyBorder="1" applyAlignment="1">
      <alignment horizontal="left"/>
    </xf>
    <xf numFmtId="0" fontId="0" fillId="0" borderId="8" xfId="0" applyBorder="1" applyAlignment="1">
      <alignment horizontal="left"/>
    </xf>
    <xf numFmtId="0" fontId="41" fillId="0" borderId="0" xfId="0" applyFont="1" applyAlignment="1">
      <alignment horizontal="left"/>
    </xf>
    <xf numFmtId="0" fontId="2" fillId="5" borderId="4" xfId="0" applyFont="1" applyFill="1" applyBorder="1" applyAlignment="1">
      <alignment horizontal="left" wrapText="1"/>
    </xf>
    <xf numFmtId="0" fontId="2" fillId="5" borderId="5" xfId="0" applyFont="1" applyFill="1" applyBorder="1" applyAlignment="1">
      <alignment horizontal="left" wrapText="1"/>
    </xf>
    <xf numFmtId="0" fontId="0" fillId="0" borderId="13" xfId="0" applyBorder="1" applyAlignment="1">
      <alignment horizontal="left"/>
    </xf>
    <xf numFmtId="0" fontId="0" fillId="0" borderId="14" xfId="0" applyBorder="1" applyAlignment="1">
      <alignment horizontal="left"/>
    </xf>
    <xf numFmtId="167" fontId="1" fillId="0" borderId="2" xfId="0" applyNumberFormat="1" applyFont="1" applyBorder="1" applyAlignment="1">
      <alignment horizontal="center"/>
    </xf>
    <xf numFmtId="4" fontId="1" fillId="0" borderId="2" xfId="0" applyNumberFormat="1" applyFont="1" applyBorder="1" applyAlignment="1">
      <alignment horizontal="center" wrapText="1"/>
    </xf>
    <xf numFmtId="0" fontId="1" fillId="0" borderId="0" xfId="0" applyFont="1" applyAlignment="1">
      <alignment horizontal="left" wrapText="1"/>
    </xf>
    <xf numFmtId="0" fontId="0" fillId="0" borderId="0" xfId="0" applyAlignment="1">
      <alignment horizontal="left"/>
    </xf>
    <xf numFmtId="167" fontId="0" fillId="0" borderId="2" xfId="0" applyNumberFormat="1" applyBorder="1" applyAlignment="1">
      <alignment horizontal="center"/>
    </xf>
    <xf numFmtId="0" fontId="8" fillId="0" borderId="0" xfId="0" applyFont="1" applyAlignment="1">
      <alignment horizontal="center"/>
    </xf>
    <xf numFmtId="0" fontId="0" fillId="0" borderId="0" xfId="0" applyFill="1" applyAlignment="1">
      <alignment horizontal="left"/>
    </xf>
    <xf numFmtId="0" fontId="1" fillId="0" borderId="2" xfId="0" applyFont="1" applyFill="1" applyBorder="1" applyAlignment="1">
      <alignment horizontal="left"/>
    </xf>
    <xf numFmtId="0" fontId="0" fillId="0" borderId="2" xfId="0" applyFill="1" applyBorder="1" applyAlignment="1">
      <alignment horizontal="left"/>
    </xf>
    <xf numFmtId="0" fontId="1" fillId="0" borderId="0" xfId="0" applyFont="1" applyFill="1" applyAlignment="1">
      <alignment horizontal="left" wrapText="1"/>
    </xf>
    <xf numFmtId="0" fontId="0" fillId="0" borderId="0" xfId="0" applyFill="1" applyAlignment="1">
      <alignment horizontal="left" wrapText="1"/>
    </xf>
    <xf numFmtId="0" fontId="4" fillId="0" borderId="0" xfId="0" applyFont="1" applyAlignment="1">
      <alignment horizontal="center"/>
    </xf>
    <xf numFmtId="0" fontId="20" fillId="6" borderId="0" xfId="0" applyFont="1" applyFill="1" applyAlignment="1">
      <alignment horizontal="center"/>
    </xf>
    <xf numFmtId="0" fontId="8" fillId="0" borderId="0" xfId="0" applyFont="1" applyAlignment="1">
      <alignment horizontal="left"/>
    </xf>
    <xf numFmtId="0" fontId="0" fillId="0" borderId="9" xfId="0" applyBorder="1" applyAlignment="1">
      <alignment horizontal="center"/>
    </xf>
    <xf numFmtId="0" fontId="0" fillId="0" borderId="7" xfId="0" applyBorder="1" applyAlignment="1">
      <alignment horizontal="center"/>
    </xf>
    <xf numFmtId="0" fontId="0" fillId="4" borderId="4" xfId="0" applyFill="1" applyBorder="1" applyAlignment="1">
      <alignment horizontal="center"/>
    </xf>
    <xf numFmtId="0" fontId="0" fillId="4" borderId="5" xfId="0" applyFill="1" applyBorder="1" applyAlignment="1">
      <alignment horizontal="center"/>
    </xf>
    <xf numFmtId="0" fontId="1" fillId="3" borderId="4" xfId="0" applyFont="1" applyFill="1" applyBorder="1" applyAlignment="1">
      <alignment horizontal="center"/>
    </xf>
    <xf numFmtId="0" fontId="1" fillId="3" borderId="3" xfId="0" applyFont="1" applyFill="1" applyBorder="1" applyAlignment="1">
      <alignment horizontal="center"/>
    </xf>
    <xf numFmtId="0" fontId="1" fillId="3" borderId="5" xfId="0" applyFont="1" applyFill="1" applyBorder="1" applyAlignment="1">
      <alignment horizontal="center"/>
    </xf>
    <xf numFmtId="0" fontId="8" fillId="0" borderId="0" xfId="0" applyFont="1" applyAlignment="1">
      <alignment horizontal="left" wrapText="1"/>
    </xf>
    <xf numFmtId="0" fontId="20" fillId="0" borderId="0" xfId="0" applyFont="1" applyAlignment="1">
      <alignment horizontal="left" wrapText="1"/>
    </xf>
    <xf numFmtId="0" fontId="20" fillId="0" borderId="0" xfId="0" applyFont="1" applyAlignment="1">
      <alignment horizontal="center"/>
    </xf>
    <xf numFmtId="0" fontId="14" fillId="0" borderId="0" xfId="0" applyFont="1" applyAlignment="1">
      <alignment horizontal="center"/>
    </xf>
    <xf numFmtId="0" fontId="20" fillId="0" borderId="0" xfId="0" applyFont="1" applyAlignment="1">
      <alignment horizontal="left"/>
    </xf>
    <xf numFmtId="167" fontId="2" fillId="0" borderId="0" xfId="0" applyNumberFormat="1" applyFont="1" applyAlignment="1">
      <alignment horizontal="right"/>
    </xf>
  </cellXfs>
  <cellStyles count="4">
    <cellStyle name="Comma" xfId="1" builtinId="3"/>
    <cellStyle name="Currency" xfId="2" builtinId="4"/>
    <cellStyle name="Hyperlink 2" xfId="3"/>
    <cellStyle name="Normal" xfId="0" builtinId="0"/>
  </cellStyles>
  <dxfs count="0"/>
  <tableStyles count="0" defaultTableStyle="TableStyleMedium9" defaultPivotStyle="PivotStyleLight16"/>
  <colors>
    <mruColors>
      <color rgb="FFF9A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951230</xdr:colOff>
      <xdr:row>2</xdr:row>
      <xdr:rowOff>909320</xdr:rowOff>
    </xdr:from>
    <xdr:to>
      <xdr:col>1</xdr:col>
      <xdr:colOff>2971800</xdr:colOff>
      <xdr:row>2</xdr:row>
      <xdr:rowOff>1765300</xdr:rowOff>
    </xdr:to>
    <xdr:sp macro="" textlink="">
      <xdr:nvSpPr>
        <xdr:cNvPr id="1025" name="Text Box 1">
          <a:extLst>
            <a:ext uri="{FF2B5EF4-FFF2-40B4-BE49-F238E27FC236}">
              <a16:creationId xmlns:a16="http://schemas.microsoft.com/office/drawing/2014/main" id="{00000000-0008-0000-0400-000001040000}"/>
            </a:ext>
          </a:extLst>
        </xdr:cNvPr>
        <xdr:cNvSpPr txBox="1">
          <a:spLocks noChangeArrowheads="1"/>
        </xdr:cNvSpPr>
      </xdr:nvSpPr>
      <xdr:spPr bwMode="auto">
        <a:xfrm>
          <a:off x="1433830" y="1582420"/>
          <a:ext cx="2020570" cy="85598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0" i="0" strike="noStrike">
            <a:solidFill>
              <a:srgbClr val="000000"/>
            </a:solidFill>
            <a:latin typeface="Arial"/>
            <a:cs typeface="Arial"/>
          </a:endParaRPr>
        </a:p>
        <a:p>
          <a:pPr algn="ctr" rtl="0">
            <a:defRPr sz="1000"/>
          </a:pPr>
          <a:r>
            <a:rPr lang="en-US" sz="1000" b="1" i="0" strike="noStrike">
              <a:solidFill>
                <a:srgbClr val="000000"/>
              </a:solidFill>
              <a:latin typeface="Arial"/>
              <a:cs typeface="Arial"/>
            </a:rPr>
            <a:t>Maximum Points</a:t>
          </a:r>
        </a:p>
        <a:p>
          <a:pPr algn="ctr" rtl="0">
            <a:defRPr sz="1000"/>
          </a:pPr>
          <a:r>
            <a:rPr lang="en-US" sz="1000" b="1" i="0" strike="noStrike">
              <a:solidFill>
                <a:srgbClr val="000000"/>
              </a:solidFill>
              <a:latin typeface="Arial"/>
              <a:cs typeface="Arial"/>
            </a:rPr>
            <a:t>100</a:t>
          </a:r>
        </a:p>
        <a:p>
          <a:pPr algn="ctr" rtl="0">
            <a:defRPr sz="1000"/>
          </a:pPr>
          <a:r>
            <a:rPr lang="en-US" sz="1000" b="1" i="0" u="sng" strike="noStrike">
              <a:solidFill>
                <a:srgbClr val="000000"/>
              </a:solidFill>
              <a:latin typeface="Arial"/>
              <a:cs typeface="Arial"/>
            </a:rPr>
            <a:t>High Points Wins Contract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motz/AppData/Local/Microsoft/Windows/Temporary%20Internet%20Files/Content.Outlook/0YZ28LGE/FINAL%20EMPLOYEE%20COST%20DA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afeteria/Privatize/Payroll%20Data/07-01-2017%20to%2006-30-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afeteria/2018-19/11-8%20to%2011-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afeteria/Privatize/18-19%20Count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afeteria/Privatize/17-18%20Count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Contracts\SCHOOL%20YEAR%202019-2020%20CONTRACTS\1-%20FSMC%20DOCUMENTS%20SY%202019-2020\Final%20FSMC%20SY%202019-2020%20Prototypes\FSMC%20Cost%20Reimb%202019-2020%20Prototypes\Info%20Section%20Cost%20Reimbursable%20Contract%20SY%202019-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y Employee Id"/>
      <sheetName val="by Employee Id w Leave Usage"/>
      <sheetName val="Employee LTD, STD, LWOP Detail"/>
    </sheetNames>
    <sheetDataSet>
      <sheetData sheetId="0">
        <row r="6">
          <cell r="Q6">
            <v>29172.248745566969</v>
          </cell>
        </row>
        <row r="7">
          <cell r="Q7">
            <v>25315.098551692248</v>
          </cell>
        </row>
        <row r="8">
          <cell r="Q8">
            <v>13233.320894080007</v>
          </cell>
        </row>
        <row r="9">
          <cell r="Q9">
            <v>26255.142032895026</v>
          </cell>
        </row>
        <row r="13">
          <cell r="Q13">
            <v>31108.434194782811</v>
          </cell>
        </row>
        <row r="14">
          <cell r="Q14">
            <v>7217.4291484177047</v>
          </cell>
        </row>
        <row r="15">
          <cell r="Q15">
            <v>19606.224226629605</v>
          </cell>
        </row>
        <row r="16">
          <cell r="Q16">
            <v>10098.384004402251</v>
          </cell>
        </row>
        <row r="17">
          <cell r="Q17">
            <v>2917.238003655003</v>
          </cell>
        </row>
        <row r="18">
          <cell r="Q18">
            <v>26255.142032895026</v>
          </cell>
        </row>
        <row r="22">
          <cell r="Q22">
            <v>34032.048839953626</v>
          </cell>
        </row>
        <row r="23">
          <cell r="Q23">
            <v>15854.28856666791</v>
          </cell>
        </row>
        <row r="24">
          <cell r="Q24">
            <v>8197.0850751626131</v>
          </cell>
        </row>
        <row r="25">
          <cell r="Q25">
            <v>20420.666025585018</v>
          </cell>
        </row>
        <row r="29">
          <cell r="Q29">
            <v>35331.553658657278</v>
          </cell>
        </row>
        <row r="30">
          <cell r="Q30">
            <v>31963.957997924692</v>
          </cell>
        </row>
        <row r="31">
          <cell r="Q31">
            <v>10499.43129895472</v>
          </cell>
        </row>
        <row r="32">
          <cell r="Q32">
            <v>13830.656370982157</v>
          </cell>
        </row>
        <row r="33">
          <cell r="Q33">
            <v>8197.0850751626131</v>
          </cell>
        </row>
        <row r="36">
          <cell r="E36">
            <v>262.5</v>
          </cell>
          <cell r="Q36">
            <v>4070.0939972244141</v>
          </cell>
        </row>
        <row r="39">
          <cell r="Q39">
            <v>35380.901484688598</v>
          </cell>
        </row>
        <row r="48">
          <cell r="Q48">
            <v>74771.748516758569</v>
          </cell>
        </row>
        <row r="49">
          <cell r="Q49">
            <v>20166.116563136165</v>
          </cell>
        </row>
        <row r="53">
          <cell r="G53">
            <v>318590.59475000005</v>
          </cell>
          <cell r="O53">
            <v>185303.70055587502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row r="8">
          <cell r="B8" t="str">
            <v>Food Service Secretary</v>
          </cell>
        </row>
        <row r="10">
          <cell r="B10" t="str">
            <v>Food Service Delivery</v>
          </cell>
        </row>
        <row r="15">
          <cell r="B15" t="str">
            <v>Cook/Manager</v>
          </cell>
          <cell r="C15" t="str">
            <v>Botsford</v>
          </cell>
        </row>
        <row r="17">
          <cell r="B17" t="str">
            <v>Cashier/Helper</v>
          </cell>
        </row>
        <row r="19">
          <cell r="B19" t="str">
            <v>Helper</v>
          </cell>
        </row>
        <row r="24">
          <cell r="C24" t="str">
            <v>Grandview</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row r="7">
          <cell r="R7">
            <v>1343.8999999999999</v>
          </cell>
        </row>
        <row r="13">
          <cell r="R13">
            <v>1477.4</v>
          </cell>
        </row>
        <row r="14">
          <cell r="R14">
            <v>1455.15</v>
          </cell>
        </row>
        <row r="17">
          <cell r="R17">
            <v>873.98</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sheetData sheetId="1">
        <row r="28">
          <cell r="E28">
            <v>423.2</v>
          </cell>
        </row>
        <row r="32">
          <cell r="I32">
            <v>0</v>
          </cell>
        </row>
        <row r="48">
          <cell r="E48">
            <v>413.8</v>
          </cell>
        </row>
        <row r="52">
          <cell r="I52">
            <v>0</v>
          </cell>
        </row>
        <row r="69">
          <cell r="E69">
            <v>435.6</v>
          </cell>
        </row>
        <row r="73">
          <cell r="G73">
            <v>5.1348314606741576</v>
          </cell>
          <cell r="H73">
            <v>48.101123595505619</v>
          </cell>
          <cell r="I73">
            <v>4.1123595505617976</v>
          </cell>
        </row>
        <row r="90">
          <cell r="E90">
            <v>609.6</v>
          </cell>
        </row>
        <row r="94">
          <cell r="G94">
            <v>4.3595505617977528</v>
          </cell>
          <cell r="H94">
            <v>43.325842696629216</v>
          </cell>
          <cell r="I94">
            <v>2.595505617977528</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sheetData sheetId="1">
        <row r="6">
          <cell r="F6">
            <v>1.5</v>
          </cell>
        </row>
        <row r="7">
          <cell r="F7">
            <v>1.5</v>
          </cell>
          <cell r="G7">
            <v>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Info Section Cover Sheet"/>
      <sheetName val="2-SFA Policies"/>
      <sheetName val="3-Suggested Non-Price Criteria "/>
      <sheetName val="4-Sample Bid Point Calculator"/>
      <sheetName val="5-Bid Point Calculator"/>
      <sheetName val="6-SFA Staffing Patterns"/>
      <sheetName val="7-FSMC Staffing Patterns"/>
      <sheetName val="8-FSMC Proposed Staff Patterns"/>
      <sheetName val="9-Cost Information"/>
      <sheetName val="10-Equipment List"/>
      <sheetName val="11-USDA Foods"/>
      <sheetName val="12-SD Info - Brkfst"/>
      <sheetName val="13-SD Info - Lunch"/>
      <sheetName val="14-SD Info - Snacks"/>
      <sheetName val="15-SD Info - Suppers"/>
      <sheetName val="16-Revenue Info"/>
      <sheetName val="17-Meal Equiv Calculator"/>
      <sheetName val="18-Bldg Demographics"/>
      <sheetName val="19-Services by Location"/>
      <sheetName val=" 20-Cost Responsibility Detail"/>
      <sheetName val=" 21-Claims for Reimbursement"/>
      <sheetName val="22-Breakfast Menu"/>
      <sheetName val="23-Lunch Menu"/>
      <sheetName val="24-Snack Menu"/>
      <sheetName val="25-Supper Menu"/>
      <sheetName val="26-A la Carte"/>
      <sheetName val="27-FFVP Menu"/>
      <sheetName val="28-Food Spec Cover Sht"/>
      <sheetName val="29-Bid Sheet Cover"/>
      <sheetName val="30-Bid without Advance Payment"/>
      <sheetName val="31-Bid with Advance Payme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81">
          <cell r="G81">
            <v>0</v>
          </cell>
        </row>
        <row r="95">
          <cell r="G95">
            <v>0</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hyperlink" Target="http://www.michigan.gov/mde/0,4615,7-140-43092_50144-200565--,00.html" TargetMode="External"/><Relationship Id="rId7" Type="http://schemas.openxmlformats.org/officeDocument/2006/relationships/printerSettings" Target="../printerSettings/printerSettings23.bin"/><Relationship Id="rId2" Type="http://schemas.openxmlformats.org/officeDocument/2006/relationships/hyperlink" Target="http://www.michigan.gov/mde/0,4615,7-140-43092_25656---,00.html" TargetMode="External"/><Relationship Id="rId1" Type="http://schemas.openxmlformats.org/officeDocument/2006/relationships/hyperlink" Target="http://www.michigan.gov/mde/0,1607,7-140-43092_34491---,00.html" TargetMode="External"/><Relationship Id="rId6" Type="http://schemas.openxmlformats.org/officeDocument/2006/relationships/hyperlink" Target="https://www.fns.usda.gov/school-meals/policy" TargetMode="External"/><Relationship Id="rId5" Type="http://schemas.openxmlformats.org/officeDocument/2006/relationships/hyperlink" Target="http://www.fns.usda.gov/cnd/Governance/Legislation/nutritionstandards.htm" TargetMode="External"/><Relationship Id="rId4" Type="http://schemas.openxmlformats.org/officeDocument/2006/relationships/hyperlink" Target="http://www.michigan.gov/mde/0,4615,7-140-43092_50144-194515--,00.html" TargetMode="Externa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
  <sheetViews>
    <sheetView showGridLines="0" tabSelected="1" zoomScaleNormal="100" workbookViewId="0">
      <selection activeCell="A5" sqref="A5:B5"/>
    </sheetView>
  </sheetViews>
  <sheetFormatPr defaultRowHeight="13.2" x14ac:dyDescent="0.25"/>
  <cols>
    <col min="1" max="1" width="83.44140625" customWidth="1"/>
  </cols>
  <sheetData>
    <row r="1" spans="1:12" ht="26.25" customHeight="1" x14ac:dyDescent="0.5">
      <c r="A1" s="67" t="s">
        <v>109</v>
      </c>
      <c r="B1" s="65"/>
      <c r="C1" s="65"/>
      <c r="D1" s="65"/>
      <c r="E1" s="65"/>
      <c r="F1" s="65"/>
      <c r="G1" s="65"/>
      <c r="H1" s="65"/>
      <c r="I1" s="65"/>
    </row>
    <row r="3" spans="1:12" ht="46.8" x14ac:dyDescent="0.3">
      <c r="A3" s="152" t="s">
        <v>335</v>
      </c>
      <c r="B3" s="68"/>
      <c r="C3" s="68"/>
      <c r="D3" s="68"/>
      <c r="E3" s="68"/>
      <c r="F3" s="68"/>
      <c r="G3" s="68"/>
      <c r="H3" s="68"/>
      <c r="I3" s="68"/>
      <c r="J3" s="68"/>
      <c r="K3" s="68"/>
      <c r="L3" s="68"/>
    </row>
    <row r="4" spans="1:12" ht="15" x14ac:dyDescent="0.25">
      <c r="A4" s="68"/>
      <c r="B4" s="68"/>
      <c r="C4" s="68"/>
      <c r="D4" s="68"/>
      <c r="E4" s="68"/>
      <c r="F4" s="68"/>
      <c r="G4" s="68"/>
      <c r="H4" s="68"/>
      <c r="I4" s="68"/>
      <c r="J4" s="68"/>
      <c r="K4" s="68"/>
      <c r="L4" s="68"/>
    </row>
    <row r="5" spans="1:12" ht="78" x14ac:dyDescent="0.3">
      <c r="A5" s="152" t="s">
        <v>336</v>
      </c>
      <c r="B5" s="68"/>
      <c r="C5" s="68"/>
      <c r="D5" s="68"/>
      <c r="E5" s="68"/>
      <c r="F5" s="68"/>
      <c r="G5" s="68"/>
      <c r="H5" s="68"/>
      <c r="I5" s="68"/>
      <c r="J5" s="68"/>
      <c r="K5" s="68"/>
      <c r="L5" s="68"/>
    </row>
    <row r="6" spans="1:12" ht="15.6" x14ac:dyDescent="0.3">
      <c r="A6" s="26"/>
      <c r="B6" s="68"/>
      <c r="C6" s="68"/>
      <c r="D6" s="68"/>
      <c r="E6" s="68"/>
      <c r="F6" s="68"/>
      <c r="G6" s="68"/>
      <c r="H6" s="68"/>
      <c r="I6" s="68"/>
      <c r="J6" s="68"/>
      <c r="K6" s="68"/>
      <c r="L6" s="68"/>
    </row>
    <row r="7" spans="1:12" ht="30.75" customHeight="1" x14ac:dyDescent="0.3">
      <c r="A7" s="152" t="s">
        <v>337</v>
      </c>
      <c r="B7" s="68"/>
      <c r="C7" s="68"/>
      <c r="D7" s="68"/>
      <c r="E7" s="68"/>
      <c r="F7" s="68"/>
      <c r="G7" s="68"/>
      <c r="H7" s="68"/>
      <c r="I7" s="68"/>
      <c r="J7" s="68"/>
      <c r="K7" s="68"/>
      <c r="L7" s="68"/>
    </row>
    <row r="8" spans="1:12" ht="15.6" x14ac:dyDescent="0.3">
      <c r="A8" s="152"/>
      <c r="B8" s="68"/>
      <c r="C8" s="68"/>
      <c r="D8" s="68"/>
      <c r="E8" s="68"/>
      <c r="F8" s="68"/>
      <c r="G8" s="68"/>
      <c r="H8" s="68"/>
      <c r="I8" s="68"/>
      <c r="J8" s="68"/>
      <c r="K8" s="68"/>
      <c r="L8" s="68"/>
    </row>
    <row r="9" spans="1:12" ht="31.2" x14ac:dyDescent="0.3">
      <c r="A9" s="152" t="s">
        <v>338</v>
      </c>
      <c r="B9" s="68"/>
      <c r="C9" s="68"/>
      <c r="D9" s="68"/>
      <c r="E9" s="68"/>
      <c r="F9" s="68"/>
      <c r="G9" s="68"/>
      <c r="H9" s="68"/>
      <c r="I9" s="68"/>
      <c r="J9" s="68"/>
      <c r="K9" s="68"/>
      <c r="L9" s="68"/>
    </row>
    <row r="10" spans="1:12" ht="15.6" x14ac:dyDescent="0.3">
      <c r="A10" s="152"/>
      <c r="B10" s="68"/>
      <c r="C10" s="68"/>
      <c r="D10" s="68"/>
      <c r="E10" s="68"/>
      <c r="F10" s="68"/>
      <c r="G10" s="68"/>
      <c r="H10" s="68"/>
      <c r="I10" s="68"/>
      <c r="J10" s="68"/>
      <c r="K10" s="68"/>
      <c r="L10" s="68"/>
    </row>
    <row r="11" spans="1:12" ht="62.4" x14ac:dyDescent="0.3">
      <c r="A11" s="152" t="s">
        <v>339</v>
      </c>
      <c r="B11" s="68"/>
      <c r="C11" s="68"/>
      <c r="D11" s="68"/>
      <c r="E11" s="68"/>
      <c r="F11" s="68"/>
      <c r="G11" s="68"/>
      <c r="H11" s="68"/>
      <c r="I11" s="68"/>
      <c r="J11" s="68"/>
      <c r="K11" s="68"/>
      <c r="L11" s="68"/>
    </row>
    <row r="12" spans="1:12" ht="15.6" x14ac:dyDescent="0.3">
      <c r="A12" s="26"/>
      <c r="B12" s="68"/>
      <c r="C12" s="68"/>
      <c r="D12" s="68"/>
      <c r="E12" s="68"/>
      <c r="F12" s="68"/>
      <c r="G12" s="68"/>
      <c r="H12" s="68"/>
      <c r="I12" s="68"/>
      <c r="J12" s="68"/>
      <c r="K12" s="68"/>
      <c r="L12" s="68"/>
    </row>
    <row r="13" spans="1:12" ht="15.6" x14ac:dyDescent="0.3">
      <c r="A13" s="26"/>
      <c r="B13" s="68"/>
      <c r="C13" s="68"/>
      <c r="D13" s="68"/>
      <c r="E13" s="68"/>
      <c r="F13" s="68"/>
      <c r="G13" s="68"/>
      <c r="H13" s="68"/>
      <c r="I13" s="68"/>
      <c r="J13" s="68"/>
      <c r="K13" s="68"/>
      <c r="L13" s="68"/>
    </row>
    <row r="14" spans="1:12" ht="15" x14ac:dyDescent="0.25">
      <c r="A14" s="68"/>
      <c r="B14" s="68"/>
      <c r="C14" s="68"/>
      <c r="D14" s="68"/>
      <c r="E14" s="68"/>
      <c r="F14" s="68"/>
      <c r="G14" s="68"/>
      <c r="H14" s="68"/>
      <c r="I14" s="68"/>
      <c r="J14" s="68"/>
      <c r="K14" s="68"/>
      <c r="L14" s="68"/>
    </row>
    <row r="15" spans="1:12" ht="15.6" x14ac:dyDescent="0.3">
      <c r="A15" s="26"/>
      <c r="B15" s="68"/>
      <c r="C15" s="68"/>
      <c r="D15" s="68"/>
      <c r="E15" s="68"/>
      <c r="F15" s="68"/>
      <c r="G15" s="68"/>
      <c r="H15" s="68"/>
      <c r="I15" s="68"/>
      <c r="J15" s="68"/>
      <c r="K15" s="68"/>
      <c r="L15" s="68"/>
    </row>
    <row r="16" spans="1:12" ht="15.6" x14ac:dyDescent="0.3">
      <c r="A16" s="26"/>
      <c r="B16" s="68"/>
      <c r="C16" s="68"/>
      <c r="D16" s="68"/>
      <c r="E16" s="68"/>
      <c r="F16" s="68"/>
      <c r="G16" s="68"/>
      <c r="H16" s="68"/>
      <c r="I16" s="68"/>
      <c r="J16" s="68"/>
      <c r="K16" s="68"/>
      <c r="L16" s="68"/>
    </row>
    <row r="17" spans="1:12" ht="15.6" x14ac:dyDescent="0.3">
      <c r="A17" s="26"/>
      <c r="B17" s="68"/>
      <c r="C17" s="68"/>
      <c r="D17" s="68"/>
      <c r="E17" s="68"/>
      <c r="F17" s="68"/>
      <c r="G17" s="68"/>
      <c r="H17" s="68"/>
      <c r="I17" s="68"/>
      <c r="J17" s="68"/>
      <c r="K17" s="68"/>
      <c r="L17" s="68"/>
    </row>
  </sheetData>
  <phoneticPr fontId="0" type="noConversion"/>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5"/>
  <sheetViews>
    <sheetView tabSelected="1" topLeftCell="A4" workbookViewId="0">
      <selection activeCell="A5" sqref="A5:B5"/>
    </sheetView>
  </sheetViews>
  <sheetFormatPr defaultRowHeight="13.2" x14ac:dyDescent="0.25"/>
  <cols>
    <col min="1" max="1" width="47.109375" customWidth="1"/>
    <col min="2" max="2" width="13.6640625" customWidth="1"/>
    <col min="3" max="3" width="10.44140625" customWidth="1"/>
    <col min="4" max="4" width="9.6640625" customWidth="1"/>
    <col min="5" max="5" width="11.33203125" customWidth="1"/>
    <col min="6" max="6" width="10.109375" customWidth="1"/>
    <col min="7" max="7" width="11.5546875" customWidth="1"/>
    <col min="8" max="8" width="25.44140625" customWidth="1"/>
  </cols>
  <sheetData>
    <row r="1" spans="1:11" ht="15.6" x14ac:dyDescent="0.3">
      <c r="A1" s="69" t="s">
        <v>247</v>
      </c>
      <c r="B1" s="69"/>
      <c r="C1" s="49"/>
      <c r="D1" s="69"/>
      <c r="E1" s="69"/>
      <c r="F1" s="69"/>
      <c r="G1" s="69"/>
      <c r="H1" s="69"/>
    </row>
    <row r="2" spans="1:11" ht="15.6" x14ac:dyDescent="0.3">
      <c r="A2" s="69" t="s">
        <v>167</v>
      </c>
      <c r="B2" s="69"/>
      <c r="C2" s="69"/>
      <c r="D2" s="69"/>
      <c r="E2" s="69"/>
      <c r="F2" s="69"/>
      <c r="G2" s="69"/>
      <c r="H2" s="69"/>
    </row>
    <row r="3" spans="1:11" ht="15.6" x14ac:dyDescent="0.3">
      <c r="A3" s="26" t="s">
        <v>0</v>
      </c>
      <c r="B3" s="26"/>
      <c r="C3" s="26"/>
      <c r="D3" s="26"/>
      <c r="E3" s="26"/>
      <c r="F3" s="26"/>
      <c r="G3" s="26"/>
    </row>
    <row r="4" spans="1:11" ht="15.6" x14ac:dyDescent="0.3">
      <c r="A4" s="17"/>
      <c r="B4" s="17"/>
      <c r="C4" s="56"/>
      <c r="D4" s="56"/>
      <c r="E4" s="90"/>
      <c r="F4" s="90"/>
      <c r="G4" s="91"/>
      <c r="H4" s="49"/>
    </row>
    <row r="5" spans="1:11" ht="26.4" x14ac:dyDescent="0.25">
      <c r="A5" s="2"/>
      <c r="B5" s="2"/>
      <c r="C5" s="278" t="s">
        <v>248</v>
      </c>
      <c r="D5" s="278"/>
      <c r="E5" s="279" t="s">
        <v>249</v>
      </c>
      <c r="F5" s="279"/>
      <c r="G5" s="279"/>
      <c r="H5" s="92" t="s">
        <v>250</v>
      </c>
    </row>
    <row r="6" spans="1:11" ht="24" customHeight="1" x14ac:dyDescent="0.25">
      <c r="A6" s="7" t="s">
        <v>118</v>
      </c>
      <c r="B6" s="7" t="s">
        <v>60</v>
      </c>
      <c r="C6" s="57" t="s">
        <v>41</v>
      </c>
      <c r="D6" s="57" t="s">
        <v>61</v>
      </c>
      <c r="E6" s="76" t="s">
        <v>39</v>
      </c>
      <c r="F6" s="76" t="s">
        <v>47</v>
      </c>
      <c r="G6" s="76" t="s">
        <v>40</v>
      </c>
      <c r="H6" s="194" t="s">
        <v>119</v>
      </c>
    </row>
    <row r="7" spans="1:11" x14ac:dyDescent="0.25">
      <c r="A7" s="6" t="s">
        <v>462</v>
      </c>
      <c r="B7" s="12"/>
      <c r="C7" s="49"/>
      <c r="D7" s="49"/>
      <c r="E7" s="52"/>
      <c r="F7" s="52"/>
      <c r="G7" s="52"/>
      <c r="H7" s="50"/>
    </row>
    <row r="8" spans="1:11" x14ac:dyDescent="0.25">
      <c r="A8" s="78" t="s">
        <v>360</v>
      </c>
      <c r="B8" s="12">
        <f>+[4]Sheet2!$E$28</f>
        <v>423.2</v>
      </c>
      <c r="C8" s="50">
        <v>1.9</v>
      </c>
      <c r="D8" s="50">
        <v>1.5</v>
      </c>
      <c r="E8" s="53">
        <v>12.73</v>
      </c>
      <c r="F8" s="53">
        <v>264.07</v>
      </c>
      <c r="G8" s="53">
        <f>+[4]Sheet2!$I$32</f>
        <v>0</v>
      </c>
      <c r="H8" s="50">
        <v>0</v>
      </c>
      <c r="K8" s="52"/>
    </row>
    <row r="9" spans="1:11" x14ac:dyDescent="0.25">
      <c r="A9" s="78" t="s">
        <v>361</v>
      </c>
      <c r="B9" s="12">
        <f>+[4]Sheet2!$E$48</f>
        <v>413.8</v>
      </c>
      <c r="C9" s="50">
        <v>1.9</v>
      </c>
      <c r="D9" s="50">
        <v>1.5</v>
      </c>
      <c r="E9" s="53">
        <v>13.478</v>
      </c>
      <c r="F9" s="53">
        <v>279.64</v>
      </c>
      <c r="G9" s="53">
        <f>+[4]Sheet2!$I$52</f>
        <v>0</v>
      </c>
      <c r="H9" s="50">
        <v>0</v>
      </c>
      <c r="K9" s="52"/>
    </row>
    <row r="10" spans="1:11" x14ac:dyDescent="0.25">
      <c r="A10" s="78" t="s">
        <v>329</v>
      </c>
      <c r="B10" s="12">
        <f>+[4]Sheet2!$E$69</f>
        <v>435.6</v>
      </c>
      <c r="C10" s="50">
        <v>1.9</v>
      </c>
      <c r="D10" s="50">
        <v>1.5</v>
      </c>
      <c r="E10" s="53">
        <f>+[4]Sheet2!$G$73</f>
        <v>5.1348314606741576</v>
      </c>
      <c r="F10" s="53">
        <f>+[4]Sheet2!$H$73</f>
        <v>48.101123595505619</v>
      </c>
      <c r="G10" s="53">
        <f>+[4]Sheet2!$I$73</f>
        <v>4.1123595505617976</v>
      </c>
      <c r="H10" s="50">
        <f>170*9.5/6.5</f>
        <v>248.46153846153845</v>
      </c>
      <c r="K10" s="52"/>
    </row>
    <row r="11" spans="1:11" x14ac:dyDescent="0.25">
      <c r="A11" s="78" t="s">
        <v>359</v>
      </c>
      <c r="B11" s="12">
        <f>+[4]Sheet2!$E$90</f>
        <v>609.6</v>
      </c>
      <c r="C11" s="50">
        <v>1.9</v>
      </c>
      <c r="D11" s="50">
        <v>1.5</v>
      </c>
      <c r="E11" s="53">
        <f>+[4]Sheet2!$G$94</f>
        <v>4.3595505617977528</v>
      </c>
      <c r="F11" s="53">
        <f>+[4]Sheet2!$H$94</f>
        <v>43.325842696629216</v>
      </c>
      <c r="G11" s="53">
        <f>+[4]Sheet2!$I$94</f>
        <v>2.595505617977528</v>
      </c>
      <c r="H11" s="50">
        <f>1481*9.5/6.5</f>
        <v>2164.5384615384614</v>
      </c>
      <c r="K11" s="52"/>
    </row>
    <row r="12" spans="1:11" x14ac:dyDescent="0.25">
      <c r="A12" s="78"/>
      <c r="B12" s="12"/>
      <c r="C12" s="50"/>
      <c r="D12" s="50"/>
      <c r="E12" s="53"/>
      <c r="F12" s="53"/>
      <c r="G12" s="53"/>
      <c r="H12" s="50"/>
    </row>
    <row r="13" spans="1:11" x14ac:dyDescent="0.25">
      <c r="A13" s="78"/>
      <c r="B13" s="12"/>
      <c r="C13" s="50"/>
      <c r="D13" s="50"/>
      <c r="E13" s="54"/>
      <c r="F13" s="54"/>
      <c r="G13" s="54"/>
      <c r="H13" s="51"/>
    </row>
    <row r="14" spans="1:11" x14ac:dyDescent="0.25">
      <c r="A14" s="78" t="s">
        <v>37</v>
      </c>
      <c r="C14" s="49"/>
      <c r="D14" s="49"/>
      <c r="E14" s="52">
        <f>SUM(E8:E13)</f>
        <v>35.702382022471909</v>
      </c>
      <c r="F14" s="52">
        <f>SUM(F8:F13)</f>
        <v>635.13696629213496</v>
      </c>
      <c r="G14" s="52">
        <f>SUM(G8:G13)</f>
        <v>6.7078651685393256</v>
      </c>
      <c r="H14" s="50">
        <f>SUM(H8:H13)</f>
        <v>2413</v>
      </c>
    </row>
    <row r="15" spans="1:11" x14ac:dyDescent="0.25">
      <c r="A15" s="78"/>
      <c r="C15" s="49"/>
      <c r="D15" s="49"/>
      <c r="E15" s="52"/>
      <c r="F15" s="52"/>
      <c r="G15" s="52"/>
      <c r="H15" s="51"/>
    </row>
    <row r="16" spans="1:11" x14ac:dyDescent="0.25">
      <c r="A16" s="105" t="s">
        <v>195</v>
      </c>
      <c r="B16" s="101"/>
      <c r="C16" s="60"/>
      <c r="D16" s="60"/>
      <c r="E16" s="102"/>
      <c r="F16" s="102"/>
      <c r="G16" s="102"/>
      <c r="H16" s="50"/>
    </row>
    <row r="17" spans="1:8" x14ac:dyDescent="0.25">
      <c r="A17" s="154" t="s">
        <v>350</v>
      </c>
      <c r="C17" s="49"/>
      <c r="D17" s="49"/>
      <c r="E17" s="52"/>
      <c r="F17" s="52"/>
      <c r="G17" s="52"/>
      <c r="H17" s="50"/>
    </row>
    <row r="18" spans="1:8" x14ac:dyDescent="0.25">
      <c r="A18" s="78"/>
      <c r="C18" s="49"/>
      <c r="D18" s="49"/>
      <c r="E18" s="52"/>
      <c r="F18" s="52"/>
      <c r="G18" s="52"/>
      <c r="H18" s="50"/>
    </row>
    <row r="19" spans="1:8" x14ac:dyDescent="0.25">
      <c r="A19" s="78"/>
      <c r="C19" s="49"/>
      <c r="D19" s="49"/>
      <c r="E19" s="52"/>
      <c r="F19" s="52"/>
      <c r="G19" s="52"/>
      <c r="H19" s="50"/>
    </row>
    <row r="20" spans="1:8" x14ac:dyDescent="0.25">
      <c r="A20" s="78"/>
      <c r="C20" s="49"/>
      <c r="D20" s="49"/>
      <c r="E20" s="52"/>
      <c r="F20" s="52"/>
      <c r="G20" s="52"/>
      <c r="H20" s="50"/>
    </row>
    <row r="21" spans="1:8" x14ac:dyDescent="0.25">
      <c r="A21" s="78"/>
      <c r="C21" s="49"/>
      <c r="D21" s="49"/>
      <c r="E21" s="55"/>
      <c r="F21" s="55"/>
      <c r="G21" s="55"/>
      <c r="H21" s="51"/>
    </row>
    <row r="22" spans="1:8" x14ac:dyDescent="0.25">
      <c r="A22" s="78" t="s">
        <v>37</v>
      </c>
      <c r="C22" s="49"/>
      <c r="D22" s="49"/>
      <c r="E22" s="52">
        <f>SUM(E17:E21)</f>
        <v>0</v>
      </c>
      <c r="F22" s="52">
        <f>SUM(F17:F21)</f>
        <v>0</v>
      </c>
      <c r="G22" s="52">
        <f>SUM(G17:G21)</f>
        <v>0</v>
      </c>
      <c r="H22" s="50">
        <v>0</v>
      </c>
    </row>
    <row r="23" spans="1:8" x14ac:dyDescent="0.25">
      <c r="A23" s="78"/>
      <c r="C23" s="49"/>
      <c r="D23" s="49"/>
      <c r="E23" s="52"/>
      <c r="F23" s="52"/>
      <c r="G23" s="52"/>
      <c r="H23" s="51"/>
    </row>
    <row r="24" spans="1:8" x14ac:dyDescent="0.25">
      <c r="A24" s="105" t="s">
        <v>196</v>
      </c>
      <c r="B24" s="101"/>
      <c r="C24" s="60"/>
      <c r="D24" s="60"/>
      <c r="E24" s="102"/>
      <c r="F24" s="102"/>
      <c r="G24" s="102"/>
      <c r="H24" s="50"/>
    </row>
    <row r="25" spans="1:8" x14ac:dyDescent="0.25">
      <c r="A25" s="154" t="s">
        <v>350</v>
      </c>
      <c r="C25" s="49"/>
      <c r="D25" s="49"/>
      <c r="E25" s="52"/>
      <c r="F25" s="52"/>
      <c r="G25" s="52"/>
      <c r="H25" s="50"/>
    </row>
    <row r="26" spans="1:8" x14ac:dyDescent="0.25">
      <c r="A26" s="78"/>
      <c r="C26" s="49"/>
      <c r="D26" s="49"/>
      <c r="E26" s="52"/>
      <c r="F26" s="52"/>
      <c r="G26" s="52"/>
      <c r="H26" s="50"/>
    </row>
    <row r="27" spans="1:8" x14ac:dyDescent="0.25">
      <c r="A27" s="78"/>
      <c r="C27" s="49"/>
      <c r="D27" s="49"/>
      <c r="E27" s="52"/>
      <c r="F27" s="52"/>
      <c r="G27" s="52"/>
      <c r="H27" s="50"/>
    </row>
    <row r="28" spans="1:8" x14ac:dyDescent="0.25">
      <c r="A28" s="78"/>
      <c r="C28" s="49"/>
      <c r="D28" s="49"/>
      <c r="E28" s="52"/>
      <c r="F28" s="52"/>
      <c r="G28" s="52"/>
      <c r="H28" s="50"/>
    </row>
    <row r="29" spans="1:8" x14ac:dyDescent="0.25">
      <c r="A29" s="78"/>
      <c r="C29" s="49"/>
      <c r="D29" s="49"/>
      <c r="E29" s="55"/>
      <c r="F29" s="55"/>
      <c r="G29" s="55"/>
      <c r="H29" s="51"/>
    </row>
    <row r="30" spans="1:8" ht="13.8" thickBot="1" x14ac:dyDescent="0.3">
      <c r="A30" s="78" t="s">
        <v>37</v>
      </c>
      <c r="C30" s="49"/>
      <c r="D30" s="49"/>
      <c r="E30" s="52">
        <f>SUM(E25:E29)</f>
        <v>0</v>
      </c>
      <c r="F30" s="52">
        <f>SUM(F25:F29)</f>
        <v>0</v>
      </c>
      <c r="G30" s="52">
        <f>SUM(G25:G29)</f>
        <v>0</v>
      </c>
      <c r="H30" s="114">
        <v>0</v>
      </c>
    </row>
    <row r="31" spans="1:8" ht="13.8" thickTop="1" x14ac:dyDescent="0.25">
      <c r="C31" s="49"/>
      <c r="D31" s="49"/>
      <c r="E31" s="52"/>
      <c r="F31" s="52"/>
      <c r="G31" s="52"/>
      <c r="H31" s="49">
        <f>SUM(H14,H22,H30)</f>
        <v>2413</v>
      </c>
    </row>
    <row r="32" spans="1:8" x14ac:dyDescent="0.25">
      <c r="B32" s="12"/>
      <c r="C32" s="49"/>
      <c r="D32" s="49"/>
      <c r="E32" s="52"/>
      <c r="F32" s="52"/>
      <c r="G32" s="52"/>
      <c r="H32" s="49"/>
    </row>
    <row r="33" spans="1:8" ht="54" customHeight="1" x14ac:dyDescent="0.25">
      <c r="A33" s="280" t="s">
        <v>441</v>
      </c>
      <c r="B33" s="280"/>
      <c r="C33" s="280"/>
      <c r="D33" s="280"/>
      <c r="E33" s="280"/>
      <c r="F33" s="280"/>
      <c r="G33" s="280"/>
      <c r="H33" s="280"/>
    </row>
    <row r="34" spans="1:8" x14ac:dyDescent="0.25">
      <c r="A34" s="28"/>
      <c r="C34" s="49"/>
      <c r="D34" s="49"/>
      <c r="E34" s="52"/>
      <c r="F34" s="52"/>
      <c r="G34" s="52"/>
      <c r="H34" s="49"/>
    </row>
    <row r="35" spans="1:8" x14ac:dyDescent="0.25">
      <c r="A35" s="265" t="s">
        <v>278</v>
      </c>
      <c r="B35" s="281"/>
      <c r="C35" s="281"/>
      <c r="D35" s="281"/>
      <c r="E35" s="281"/>
      <c r="F35" s="281"/>
      <c r="G35" s="281"/>
      <c r="H35" s="281"/>
    </row>
    <row r="36" spans="1:8" x14ac:dyDescent="0.25">
      <c r="C36" s="49"/>
      <c r="D36" s="49"/>
      <c r="E36" s="52"/>
      <c r="F36" s="52"/>
      <c r="G36" s="52"/>
      <c r="H36" s="49"/>
    </row>
    <row r="37" spans="1:8" x14ac:dyDescent="0.25">
      <c r="C37" s="49"/>
      <c r="D37" s="49"/>
      <c r="E37" s="52"/>
      <c r="F37" s="52"/>
      <c r="G37" s="52"/>
      <c r="H37" s="49"/>
    </row>
    <row r="38" spans="1:8" x14ac:dyDescent="0.25">
      <c r="A38" t="s">
        <v>405</v>
      </c>
      <c r="C38" s="49"/>
      <c r="D38" s="49"/>
      <c r="E38" s="52"/>
      <c r="F38" s="52"/>
      <c r="G38" s="52"/>
      <c r="H38" s="49"/>
    </row>
    <row r="39" spans="1:8" x14ac:dyDescent="0.25">
      <c r="C39" s="49"/>
      <c r="D39" s="49"/>
      <c r="E39" s="52"/>
      <c r="F39" s="52"/>
      <c r="G39" s="52"/>
      <c r="H39" s="49"/>
    </row>
    <row r="40" spans="1:8" x14ac:dyDescent="0.25">
      <c r="C40" s="49"/>
      <c r="D40" s="49"/>
      <c r="E40" s="52"/>
      <c r="F40" s="52"/>
      <c r="G40" s="52"/>
      <c r="H40" s="49"/>
    </row>
    <row r="41" spans="1:8" x14ac:dyDescent="0.25">
      <c r="C41" s="49"/>
      <c r="D41" s="49"/>
      <c r="E41" s="52"/>
      <c r="F41" s="52"/>
      <c r="G41" s="52"/>
      <c r="H41" s="49"/>
    </row>
    <row r="42" spans="1:8" x14ac:dyDescent="0.25">
      <c r="C42" s="49"/>
      <c r="D42" s="49"/>
      <c r="E42" s="52"/>
      <c r="F42" s="52"/>
      <c r="G42" s="52"/>
      <c r="H42" s="49"/>
    </row>
    <row r="43" spans="1:8" x14ac:dyDescent="0.25">
      <c r="C43" s="49"/>
      <c r="D43" s="49"/>
      <c r="E43" s="52"/>
      <c r="F43" s="52"/>
      <c r="G43" s="52"/>
      <c r="H43" s="49"/>
    </row>
    <row r="44" spans="1:8" x14ac:dyDescent="0.25">
      <c r="C44" s="49"/>
      <c r="D44" s="49"/>
      <c r="E44" s="52"/>
      <c r="F44" s="52"/>
      <c r="G44" s="52"/>
      <c r="H44" s="49"/>
    </row>
    <row r="45" spans="1:8" x14ac:dyDescent="0.25">
      <c r="C45" s="49"/>
      <c r="D45" s="49"/>
      <c r="E45" s="52"/>
      <c r="F45" s="52"/>
      <c r="G45" s="52"/>
      <c r="H45" s="49"/>
    </row>
    <row r="46" spans="1:8" x14ac:dyDescent="0.25">
      <c r="C46" s="49"/>
      <c r="D46" s="49"/>
      <c r="E46" s="52"/>
      <c r="F46" s="52"/>
      <c r="G46" s="52"/>
      <c r="H46" s="49"/>
    </row>
    <row r="47" spans="1:8" x14ac:dyDescent="0.25">
      <c r="C47" s="49"/>
      <c r="D47" s="49"/>
      <c r="E47" s="52"/>
      <c r="F47" s="52"/>
      <c r="G47" s="52"/>
      <c r="H47" s="49"/>
    </row>
    <row r="48" spans="1:8" x14ac:dyDescent="0.25">
      <c r="C48" s="49"/>
      <c r="D48" s="49"/>
      <c r="E48" s="52"/>
      <c r="F48" s="52"/>
      <c r="G48" s="52"/>
      <c r="H48" s="49"/>
    </row>
    <row r="49" spans="3:8" x14ac:dyDescent="0.25">
      <c r="C49" s="49"/>
      <c r="D49" s="49"/>
      <c r="E49" s="52"/>
      <c r="F49" s="52"/>
      <c r="G49" s="52"/>
      <c r="H49" s="49"/>
    </row>
    <row r="50" spans="3:8" x14ac:dyDescent="0.25">
      <c r="C50" s="49"/>
      <c r="D50" s="49"/>
      <c r="E50" s="52"/>
      <c r="F50" s="52"/>
      <c r="G50" s="52"/>
      <c r="H50" s="49"/>
    </row>
    <row r="51" spans="3:8" x14ac:dyDescent="0.25">
      <c r="C51" s="49"/>
      <c r="D51" s="49"/>
      <c r="E51" s="52"/>
      <c r="F51" s="52"/>
      <c r="G51" s="52"/>
      <c r="H51" s="49"/>
    </row>
    <row r="52" spans="3:8" x14ac:dyDescent="0.25">
      <c r="C52" s="49"/>
      <c r="D52" s="49"/>
      <c r="E52" s="52"/>
      <c r="F52" s="52"/>
      <c r="G52" s="52"/>
      <c r="H52" s="49"/>
    </row>
    <row r="53" spans="3:8" x14ac:dyDescent="0.25">
      <c r="C53" s="49"/>
      <c r="D53" s="49"/>
      <c r="E53" s="52"/>
      <c r="F53" s="52"/>
      <c r="G53" s="52"/>
      <c r="H53" s="49"/>
    </row>
    <row r="54" spans="3:8" x14ac:dyDescent="0.25">
      <c r="C54" s="49"/>
      <c r="D54" s="49"/>
      <c r="E54" s="52"/>
      <c r="F54" s="52"/>
      <c r="G54" s="52"/>
      <c r="H54" s="49"/>
    </row>
    <row r="55" spans="3:8" x14ac:dyDescent="0.25">
      <c r="C55" s="49"/>
      <c r="D55" s="49"/>
      <c r="E55" s="52"/>
      <c r="F55" s="52"/>
      <c r="G55" s="52"/>
      <c r="H55" s="49"/>
    </row>
    <row r="56" spans="3:8" x14ac:dyDescent="0.25">
      <c r="C56" s="49"/>
      <c r="D56" s="49"/>
      <c r="E56" s="52"/>
      <c r="F56" s="52"/>
      <c r="G56" s="52"/>
      <c r="H56" s="49"/>
    </row>
    <row r="57" spans="3:8" x14ac:dyDescent="0.25">
      <c r="C57" s="49"/>
      <c r="D57" s="49"/>
      <c r="E57" s="52"/>
      <c r="F57" s="52"/>
      <c r="G57" s="52"/>
      <c r="H57" s="49"/>
    </row>
    <row r="58" spans="3:8" x14ac:dyDescent="0.25">
      <c r="C58" s="49"/>
      <c r="D58" s="49"/>
      <c r="E58" s="52"/>
      <c r="F58" s="52"/>
      <c r="G58" s="52"/>
      <c r="H58" s="49"/>
    </row>
    <row r="59" spans="3:8" x14ac:dyDescent="0.25">
      <c r="C59" s="49"/>
      <c r="D59" s="49"/>
      <c r="E59" s="52"/>
      <c r="F59" s="52"/>
      <c r="G59" s="52"/>
      <c r="H59" s="49"/>
    </row>
    <row r="60" spans="3:8" x14ac:dyDescent="0.25">
      <c r="C60" s="49"/>
      <c r="D60" s="49"/>
      <c r="E60" s="52"/>
      <c r="F60" s="52"/>
      <c r="G60" s="52"/>
      <c r="H60" s="49"/>
    </row>
    <row r="61" spans="3:8" x14ac:dyDescent="0.25">
      <c r="C61" s="49"/>
      <c r="D61" s="49"/>
      <c r="E61" s="52"/>
      <c r="F61" s="52"/>
      <c r="G61" s="52"/>
      <c r="H61" s="49"/>
    </row>
    <row r="62" spans="3:8" x14ac:dyDescent="0.25">
      <c r="C62" s="49"/>
      <c r="D62" s="49"/>
      <c r="E62" s="52"/>
      <c r="F62" s="52"/>
      <c r="G62" s="52"/>
      <c r="H62" s="49"/>
    </row>
    <row r="63" spans="3:8" x14ac:dyDescent="0.25">
      <c r="C63" s="49"/>
      <c r="D63" s="49"/>
      <c r="E63" s="52"/>
      <c r="F63" s="52"/>
      <c r="G63" s="52"/>
      <c r="H63" s="49"/>
    </row>
    <row r="64" spans="3:8" x14ac:dyDescent="0.25">
      <c r="C64" s="49"/>
      <c r="D64" s="49"/>
      <c r="E64" s="52"/>
      <c r="F64" s="52"/>
      <c r="G64" s="52"/>
      <c r="H64" s="49"/>
    </row>
    <row r="65" spans="3:8" x14ac:dyDescent="0.25">
      <c r="C65" s="49"/>
      <c r="D65" s="49"/>
      <c r="E65" s="52"/>
      <c r="F65" s="52"/>
      <c r="G65" s="52"/>
      <c r="H65" s="49"/>
    </row>
    <row r="66" spans="3:8" x14ac:dyDescent="0.25">
      <c r="C66" s="49"/>
      <c r="D66" s="49"/>
      <c r="E66" s="52"/>
      <c r="F66" s="52"/>
      <c r="G66" s="52"/>
      <c r="H66" s="49"/>
    </row>
    <row r="67" spans="3:8" x14ac:dyDescent="0.25">
      <c r="C67" s="49"/>
      <c r="D67" s="49"/>
      <c r="E67" s="52"/>
      <c r="F67" s="52"/>
      <c r="G67" s="52"/>
      <c r="H67" s="49"/>
    </row>
    <row r="68" spans="3:8" x14ac:dyDescent="0.25">
      <c r="C68" s="49"/>
      <c r="D68" s="49"/>
      <c r="E68" s="52"/>
      <c r="F68" s="52"/>
      <c r="G68" s="52"/>
      <c r="H68" s="49"/>
    </row>
    <row r="69" spans="3:8" x14ac:dyDescent="0.25">
      <c r="C69" s="49"/>
      <c r="D69" s="49"/>
      <c r="E69" s="52"/>
      <c r="F69" s="52"/>
      <c r="G69" s="52"/>
      <c r="H69" s="49"/>
    </row>
    <row r="70" spans="3:8" x14ac:dyDescent="0.25">
      <c r="C70" s="49"/>
      <c r="D70" s="49"/>
      <c r="E70" s="52"/>
      <c r="F70" s="52"/>
      <c r="G70" s="52"/>
      <c r="H70" s="49"/>
    </row>
    <row r="71" spans="3:8" x14ac:dyDescent="0.25">
      <c r="C71" s="49"/>
      <c r="D71" s="49"/>
      <c r="E71" s="52"/>
      <c r="F71" s="52"/>
      <c r="G71" s="52"/>
      <c r="H71" s="49"/>
    </row>
    <row r="72" spans="3:8" x14ac:dyDescent="0.25">
      <c r="C72" s="49"/>
      <c r="D72" s="49"/>
      <c r="E72" s="52"/>
      <c r="F72" s="52"/>
      <c r="G72" s="52"/>
      <c r="H72" s="49"/>
    </row>
    <row r="73" spans="3:8" x14ac:dyDescent="0.25">
      <c r="C73" s="49"/>
      <c r="D73" s="49"/>
      <c r="E73" s="52"/>
      <c r="F73" s="52"/>
      <c r="G73" s="52"/>
      <c r="H73" s="49"/>
    </row>
    <row r="74" spans="3:8" x14ac:dyDescent="0.25">
      <c r="C74" s="49"/>
      <c r="D74" s="49"/>
      <c r="E74" s="52"/>
      <c r="F74" s="52"/>
      <c r="G74" s="52"/>
      <c r="H74" s="49"/>
    </row>
    <row r="75" spans="3:8" x14ac:dyDescent="0.25">
      <c r="C75" s="49"/>
      <c r="D75" s="49"/>
      <c r="E75" s="52"/>
      <c r="F75" s="52"/>
      <c r="G75" s="52"/>
      <c r="H75" s="49"/>
    </row>
    <row r="76" spans="3:8" x14ac:dyDescent="0.25">
      <c r="C76" s="49"/>
      <c r="D76" s="49"/>
      <c r="E76" s="52"/>
      <c r="F76" s="52"/>
      <c r="G76" s="52"/>
      <c r="H76" s="49"/>
    </row>
    <row r="77" spans="3:8" x14ac:dyDescent="0.25">
      <c r="C77" s="49"/>
      <c r="D77" s="49"/>
      <c r="E77" s="52"/>
      <c r="F77" s="52"/>
      <c r="G77" s="52"/>
      <c r="H77" s="49"/>
    </row>
    <row r="78" spans="3:8" x14ac:dyDescent="0.25">
      <c r="C78" s="49"/>
      <c r="D78" s="49"/>
      <c r="E78" s="52"/>
      <c r="F78" s="52"/>
      <c r="G78" s="52"/>
      <c r="H78" s="49"/>
    </row>
    <row r="79" spans="3:8" x14ac:dyDescent="0.25">
      <c r="C79" s="49"/>
      <c r="D79" s="49"/>
      <c r="E79" s="52"/>
      <c r="F79" s="52"/>
      <c r="G79" s="52"/>
      <c r="H79" s="49"/>
    </row>
    <row r="80" spans="3:8" x14ac:dyDescent="0.25">
      <c r="C80" s="49"/>
      <c r="D80" s="49"/>
      <c r="E80" s="52"/>
      <c r="F80" s="52"/>
      <c r="G80" s="52"/>
      <c r="H80" s="49"/>
    </row>
    <row r="81" spans="3:8" x14ac:dyDescent="0.25">
      <c r="C81" s="49"/>
      <c r="D81" s="49"/>
      <c r="E81" s="52"/>
      <c r="F81" s="52"/>
      <c r="G81" s="52"/>
      <c r="H81" s="49"/>
    </row>
    <row r="82" spans="3:8" x14ac:dyDescent="0.25">
      <c r="C82" s="49"/>
      <c r="D82" s="49"/>
      <c r="E82" s="52"/>
      <c r="F82" s="52"/>
      <c r="G82" s="52"/>
      <c r="H82" s="49"/>
    </row>
    <row r="83" spans="3:8" x14ac:dyDescent="0.25">
      <c r="C83" s="49"/>
      <c r="D83" s="49"/>
      <c r="E83" s="52"/>
      <c r="F83" s="52"/>
      <c r="G83" s="52"/>
      <c r="H83" s="49"/>
    </row>
    <row r="84" spans="3:8" x14ac:dyDescent="0.25">
      <c r="C84" s="49"/>
      <c r="D84" s="49"/>
      <c r="E84" s="52"/>
      <c r="F84" s="52"/>
      <c r="G84" s="52"/>
      <c r="H84" s="49"/>
    </row>
    <row r="85" spans="3:8" x14ac:dyDescent="0.25">
      <c r="C85" s="49"/>
      <c r="D85" s="49"/>
      <c r="E85" s="52"/>
      <c r="F85" s="52"/>
      <c r="G85" s="52"/>
      <c r="H85" s="49"/>
    </row>
    <row r="86" spans="3:8" x14ac:dyDescent="0.25">
      <c r="C86" s="49"/>
      <c r="D86" s="49"/>
      <c r="E86" s="52"/>
      <c r="F86" s="52"/>
      <c r="G86" s="52"/>
      <c r="H86" s="49"/>
    </row>
    <row r="87" spans="3:8" x14ac:dyDescent="0.25">
      <c r="C87" s="49"/>
      <c r="D87" s="49"/>
      <c r="E87" s="52"/>
      <c r="F87" s="52"/>
      <c r="G87" s="52"/>
      <c r="H87" s="49"/>
    </row>
    <row r="88" spans="3:8" x14ac:dyDescent="0.25">
      <c r="C88" s="49"/>
      <c r="D88" s="49"/>
      <c r="E88" s="52"/>
      <c r="F88" s="52"/>
      <c r="G88" s="52"/>
      <c r="H88" s="49"/>
    </row>
    <row r="89" spans="3:8" x14ac:dyDescent="0.25">
      <c r="C89" s="49"/>
      <c r="D89" s="49"/>
      <c r="E89" s="52"/>
      <c r="F89" s="52"/>
      <c r="G89" s="52"/>
      <c r="H89" s="49"/>
    </row>
    <row r="90" spans="3:8" x14ac:dyDescent="0.25">
      <c r="C90" s="49"/>
      <c r="D90" s="49"/>
      <c r="E90" s="52"/>
      <c r="F90" s="52"/>
      <c r="G90" s="52"/>
      <c r="H90" s="49"/>
    </row>
    <row r="91" spans="3:8" x14ac:dyDescent="0.25">
      <c r="C91" s="49"/>
      <c r="D91" s="49"/>
      <c r="E91" s="52"/>
      <c r="F91" s="52"/>
      <c r="G91" s="52"/>
      <c r="H91" s="49"/>
    </row>
    <row r="92" spans="3:8" x14ac:dyDescent="0.25">
      <c r="C92" s="49"/>
      <c r="D92" s="49"/>
      <c r="E92" s="52"/>
      <c r="F92" s="52"/>
      <c r="G92" s="52"/>
      <c r="H92" s="49"/>
    </row>
    <row r="93" spans="3:8" x14ac:dyDescent="0.25">
      <c r="C93" s="49"/>
      <c r="D93" s="49"/>
      <c r="E93" s="52"/>
      <c r="F93" s="52"/>
      <c r="G93" s="52"/>
      <c r="H93" s="49"/>
    </row>
    <row r="94" spans="3:8" x14ac:dyDescent="0.25">
      <c r="C94" s="49"/>
      <c r="D94" s="49"/>
      <c r="E94" s="52"/>
      <c r="F94" s="52"/>
      <c r="G94" s="52"/>
      <c r="H94" s="49"/>
    </row>
    <row r="95" spans="3:8" x14ac:dyDescent="0.25">
      <c r="C95" s="49"/>
      <c r="D95" s="49"/>
      <c r="E95" s="52"/>
      <c r="F95" s="52"/>
      <c r="G95" s="52"/>
      <c r="H95" s="49"/>
    </row>
    <row r="96" spans="3:8" x14ac:dyDescent="0.25">
      <c r="C96" s="49"/>
      <c r="D96" s="49"/>
      <c r="E96" s="52"/>
      <c r="F96" s="52"/>
      <c r="G96" s="52"/>
      <c r="H96" s="49"/>
    </row>
    <row r="97" spans="3:8" x14ac:dyDescent="0.25">
      <c r="C97" s="49"/>
      <c r="D97" s="49"/>
      <c r="E97" s="52"/>
      <c r="F97" s="52"/>
      <c r="G97" s="52"/>
      <c r="H97" s="49"/>
    </row>
    <row r="98" spans="3:8" x14ac:dyDescent="0.25">
      <c r="C98" s="49"/>
      <c r="D98" s="49"/>
      <c r="E98" s="52"/>
      <c r="F98" s="52"/>
      <c r="G98" s="52"/>
      <c r="H98" s="49"/>
    </row>
    <row r="99" spans="3:8" x14ac:dyDescent="0.25">
      <c r="C99" s="49"/>
      <c r="D99" s="49"/>
      <c r="E99" s="52"/>
      <c r="F99" s="52"/>
      <c r="G99" s="52"/>
      <c r="H99" s="49"/>
    </row>
    <row r="100" spans="3:8" x14ac:dyDescent="0.25">
      <c r="C100" s="49"/>
      <c r="D100" s="49"/>
      <c r="E100" s="52"/>
      <c r="F100" s="52"/>
      <c r="G100" s="52"/>
      <c r="H100" s="49"/>
    </row>
    <row r="101" spans="3:8" x14ac:dyDescent="0.25">
      <c r="C101" s="49"/>
      <c r="D101" s="49"/>
      <c r="E101" s="52"/>
      <c r="F101" s="52"/>
      <c r="G101" s="52"/>
      <c r="H101" s="49"/>
    </row>
    <row r="102" spans="3:8" x14ac:dyDescent="0.25">
      <c r="C102" s="49"/>
      <c r="D102" s="49"/>
      <c r="E102" s="52"/>
      <c r="F102" s="52"/>
      <c r="G102" s="52"/>
      <c r="H102" s="49"/>
    </row>
    <row r="103" spans="3:8" x14ac:dyDescent="0.25">
      <c r="C103" s="49"/>
      <c r="D103" s="49"/>
      <c r="E103" s="52"/>
      <c r="F103" s="52"/>
      <c r="G103" s="52"/>
      <c r="H103" s="49"/>
    </row>
    <row r="104" spans="3:8" x14ac:dyDescent="0.25">
      <c r="C104" s="49"/>
      <c r="D104" s="49"/>
      <c r="E104" s="52"/>
      <c r="F104" s="52"/>
      <c r="G104" s="52"/>
      <c r="H104" s="49"/>
    </row>
    <row r="105" spans="3:8" x14ac:dyDescent="0.25">
      <c r="C105" s="49"/>
      <c r="D105" s="49"/>
      <c r="E105" s="52"/>
      <c r="F105" s="52"/>
      <c r="G105" s="52"/>
      <c r="H105" s="49"/>
    </row>
    <row r="106" spans="3:8" x14ac:dyDescent="0.25">
      <c r="C106" s="49"/>
      <c r="D106" s="49"/>
      <c r="E106" s="52"/>
      <c r="F106" s="52"/>
      <c r="G106" s="52"/>
      <c r="H106" s="49"/>
    </row>
    <row r="107" spans="3:8" x14ac:dyDescent="0.25">
      <c r="C107" s="49"/>
      <c r="D107" s="49"/>
      <c r="E107" s="52"/>
      <c r="F107" s="52"/>
      <c r="G107" s="52"/>
      <c r="H107" s="49"/>
    </row>
    <row r="108" spans="3:8" x14ac:dyDescent="0.25">
      <c r="C108" s="49"/>
      <c r="D108" s="49"/>
      <c r="E108" s="52"/>
      <c r="F108" s="52"/>
      <c r="G108" s="52"/>
      <c r="H108" s="49"/>
    </row>
    <row r="109" spans="3:8" x14ac:dyDescent="0.25">
      <c r="C109" s="49"/>
      <c r="D109" s="49"/>
      <c r="E109" s="52"/>
      <c r="F109" s="52"/>
      <c r="G109" s="52"/>
      <c r="H109" s="49"/>
    </row>
    <row r="110" spans="3:8" x14ac:dyDescent="0.25">
      <c r="C110" s="49"/>
      <c r="D110" s="49"/>
      <c r="E110" s="52"/>
      <c r="F110" s="52"/>
      <c r="G110" s="52"/>
      <c r="H110" s="49"/>
    </row>
    <row r="111" spans="3:8" x14ac:dyDescent="0.25">
      <c r="C111" s="49"/>
      <c r="D111" s="49"/>
      <c r="E111" s="52"/>
      <c r="F111" s="52"/>
      <c r="G111" s="52"/>
      <c r="H111" s="49"/>
    </row>
    <row r="112" spans="3:8" x14ac:dyDescent="0.25">
      <c r="C112" s="49"/>
      <c r="D112" s="49"/>
      <c r="E112" s="52"/>
      <c r="F112" s="52"/>
      <c r="G112" s="52"/>
      <c r="H112" s="49"/>
    </row>
    <row r="113" spans="3:8" x14ac:dyDescent="0.25">
      <c r="C113" s="49"/>
      <c r="D113" s="49"/>
      <c r="E113" s="52"/>
      <c r="F113" s="52"/>
      <c r="G113" s="52"/>
      <c r="H113" s="49"/>
    </row>
    <row r="114" spans="3:8" x14ac:dyDescent="0.25">
      <c r="C114" s="49"/>
      <c r="D114" s="49"/>
      <c r="E114" s="52"/>
      <c r="F114" s="52"/>
      <c r="G114" s="52"/>
      <c r="H114" s="49"/>
    </row>
    <row r="115" spans="3:8" x14ac:dyDescent="0.25">
      <c r="C115" s="49"/>
      <c r="D115" s="49"/>
      <c r="E115" s="52"/>
      <c r="F115" s="52"/>
      <c r="G115" s="52"/>
      <c r="H115" s="49"/>
    </row>
    <row r="116" spans="3:8" x14ac:dyDescent="0.25">
      <c r="C116" s="49"/>
      <c r="D116" s="49"/>
      <c r="E116" s="52"/>
      <c r="F116" s="52"/>
      <c r="G116" s="52"/>
      <c r="H116" s="49"/>
    </row>
    <row r="117" spans="3:8" x14ac:dyDescent="0.25">
      <c r="C117" s="49"/>
      <c r="D117" s="49"/>
      <c r="E117" s="52"/>
      <c r="F117" s="52"/>
      <c r="G117" s="52"/>
      <c r="H117" s="49"/>
    </row>
    <row r="118" spans="3:8" x14ac:dyDescent="0.25">
      <c r="C118" s="49"/>
      <c r="D118" s="49"/>
      <c r="E118" s="52"/>
      <c r="F118" s="52"/>
      <c r="G118" s="52"/>
      <c r="H118" s="49"/>
    </row>
    <row r="119" spans="3:8" x14ac:dyDescent="0.25">
      <c r="C119" s="49"/>
      <c r="D119" s="49"/>
      <c r="E119" s="52"/>
      <c r="F119" s="52"/>
      <c r="G119" s="52"/>
      <c r="H119" s="49"/>
    </row>
    <row r="120" spans="3:8" x14ac:dyDescent="0.25">
      <c r="C120" s="49"/>
      <c r="D120" s="49"/>
      <c r="E120" s="52"/>
      <c r="F120" s="52"/>
      <c r="G120" s="52"/>
      <c r="H120" s="49"/>
    </row>
    <row r="121" spans="3:8" x14ac:dyDescent="0.25">
      <c r="C121" s="49"/>
      <c r="D121" s="49"/>
      <c r="E121" s="52"/>
      <c r="F121" s="52"/>
      <c r="G121" s="52"/>
      <c r="H121" s="49"/>
    </row>
    <row r="122" spans="3:8" x14ac:dyDescent="0.25">
      <c r="C122" s="49"/>
      <c r="D122" s="49"/>
      <c r="E122" s="52"/>
      <c r="F122" s="52"/>
      <c r="G122" s="52"/>
      <c r="H122" s="49"/>
    </row>
    <row r="123" spans="3:8" x14ac:dyDescent="0.25">
      <c r="C123" s="49"/>
      <c r="D123" s="49"/>
      <c r="E123" s="52"/>
      <c r="F123" s="52"/>
      <c r="G123" s="52"/>
      <c r="H123" s="49"/>
    </row>
    <row r="124" spans="3:8" x14ac:dyDescent="0.25">
      <c r="C124" s="49"/>
      <c r="D124" s="49"/>
      <c r="E124" s="52"/>
      <c r="F124" s="52"/>
      <c r="G124" s="52"/>
      <c r="H124" s="49"/>
    </row>
    <row r="125" spans="3:8" x14ac:dyDescent="0.25">
      <c r="C125" s="49"/>
      <c r="D125" s="49"/>
      <c r="E125" s="52"/>
      <c r="F125" s="52"/>
      <c r="G125" s="52"/>
      <c r="H125" s="49"/>
    </row>
  </sheetData>
  <mergeCells count="4">
    <mergeCell ref="C5:D5"/>
    <mergeCell ref="E5:G5"/>
    <mergeCell ref="A33:H33"/>
    <mergeCell ref="A35:H35"/>
  </mergeCells>
  <pageMargins left="0.75" right="0.75" top="1" bottom="1" header="0.5" footer="0.5"/>
  <pageSetup scale="6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2"/>
  <sheetViews>
    <sheetView tabSelected="1" topLeftCell="A4" workbookViewId="0">
      <selection activeCell="A5" sqref="A5:B5"/>
    </sheetView>
  </sheetViews>
  <sheetFormatPr defaultRowHeight="13.2" x14ac:dyDescent="0.25"/>
  <cols>
    <col min="1" max="1" width="46" customWidth="1"/>
    <col min="4" max="4" width="13" customWidth="1"/>
    <col min="5" max="5" width="12.6640625" customWidth="1"/>
    <col min="6" max="6" width="13.88671875" customWidth="1"/>
    <col min="7" max="7" width="14.5546875" customWidth="1"/>
    <col min="8" max="8" width="22.5546875" customWidth="1"/>
  </cols>
  <sheetData>
    <row r="1" spans="1:11" ht="15.6" x14ac:dyDescent="0.3">
      <c r="A1" s="69" t="s">
        <v>251</v>
      </c>
      <c r="B1" s="69"/>
      <c r="C1" s="69"/>
      <c r="D1" s="69"/>
      <c r="E1" s="69"/>
      <c r="F1" s="69"/>
      <c r="G1" s="69"/>
      <c r="H1" s="69"/>
    </row>
    <row r="2" spans="1:11" ht="15.6" x14ac:dyDescent="0.3">
      <c r="A2" s="69" t="s">
        <v>167</v>
      </c>
      <c r="B2" s="69"/>
      <c r="C2" s="69"/>
      <c r="D2" s="69"/>
      <c r="E2" s="69"/>
      <c r="F2" s="69"/>
      <c r="G2" s="69"/>
      <c r="H2" s="69"/>
    </row>
    <row r="3" spans="1:11" ht="15.6" x14ac:dyDescent="0.3">
      <c r="A3" s="26" t="s">
        <v>0</v>
      </c>
      <c r="B3" s="26"/>
      <c r="C3" s="26"/>
      <c r="D3" s="26"/>
      <c r="E3" s="26"/>
      <c r="F3" s="26"/>
      <c r="G3" s="26"/>
      <c r="H3" s="26"/>
    </row>
    <row r="4" spans="1:11" ht="15.6" x14ac:dyDescent="0.3">
      <c r="A4" s="17"/>
      <c r="B4" s="17"/>
      <c r="C4" s="56"/>
      <c r="D4" s="56"/>
      <c r="E4" s="52"/>
      <c r="F4" s="93"/>
      <c r="G4" s="91"/>
      <c r="H4" s="117" t="s">
        <v>362</v>
      </c>
    </row>
    <row r="5" spans="1:11" ht="26.4" x14ac:dyDescent="0.25">
      <c r="A5" s="2"/>
      <c r="B5" s="2"/>
      <c r="C5" s="278" t="s">
        <v>248</v>
      </c>
      <c r="D5" s="282"/>
      <c r="E5" s="279" t="s">
        <v>249</v>
      </c>
      <c r="F5" s="279"/>
      <c r="G5" s="279"/>
      <c r="H5" s="92" t="s">
        <v>250</v>
      </c>
    </row>
    <row r="6" spans="1:11" ht="18.75" customHeight="1" x14ac:dyDescent="0.25">
      <c r="A6" s="7" t="s">
        <v>117</v>
      </c>
      <c r="B6" s="7" t="s">
        <v>60</v>
      </c>
      <c r="C6" s="57" t="s">
        <v>41</v>
      </c>
      <c r="D6" s="57" t="s">
        <v>61</v>
      </c>
      <c r="E6" s="76" t="s">
        <v>39</v>
      </c>
      <c r="F6" s="76" t="s">
        <v>47</v>
      </c>
      <c r="G6" s="76" t="s">
        <v>40</v>
      </c>
      <c r="H6" s="92" t="s">
        <v>119</v>
      </c>
    </row>
    <row r="7" spans="1:11" x14ac:dyDescent="0.25">
      <c r="A7" s="6" t="s">
        <v>197</v>
      </c>
      <c r="B7" s="12"/>
      <c r="C7" s="49"/>
      <c r="D7" s="49"/>
      <c r="E7" s="52"/>
      <c r="F7" s="52"/>
      <c r="G7" s="52"/>
      <c r="H7" s="50"/>
    </row>
    <row r="8" spans="1:11" x14ac:dyDescent="0.25">
      <c r="B8" s="12"/>
      <c r="C8" s="50"/>
      <c r="D8" s="50"/>
      <c r="E8" s="53"/>
      <c r="F8" s="53"/>
      <c r="G8" s="53"/>
      <c r="H8" s="50"/>
    </row>
    <row r="9" spans="1:11" x14ac:dyDescent="0.25">
      <c r="A9" s="78" t="s">
        <v>360</v>
      </c>
      <c r="B9" s="12">
        <v>424</v>
      </c>
      <c r="C9" s="50">
        <v>4</v>
      </c>
      <c r="D9" s="50">
        <v>2.75</v>
      </c>
      <c r="E9" s="53">
        <v>14.47</v>
      </c>
      <c r="F9" s="53">
        <v>300.06</v>
      </c>
      <c r="G9" s="53">
        <v>0</v>
      </c>
      <c r="H9" s="50">
        <f>406*9.5/6</f>
        <v>642.83333333333337</v>
      </c>
      <c r="K9" s="52"/>
    </row>
    <row r="10" spans="1:11" x14ac:dyDescent="0.25">
      <c r="A10" s="78" t="s">
        <v>361</v>
      </c>
      <c r="B10" s="12">
        <v>416</v>
      </c>
      <c r="C10" s="50">
        <v>4</v>
      </c>
      <c r="D10" s="50">
        <v>2.75</v>
      </c>
      <c r="E10" s="53">
        <v>14.25</v>
      </c>
      <c r="F10" s="53">
        <v>295.58999999999997</v>
      </c>
      <c r="G10" s="53">
        <v>0</v>
      </c>
      <c r="H10" s="50">
        <f>849*9.5/6</f>
        <v>1344.25</v>
      </c>
      <c r="K10" s="52"/>
    </row>
    <row r="11" spans="1:11" x14ac:dyDescent="0.25">
      <c r="A11" s="78" t="s">
        <v>329</v>
      </c>
      <c r="B11" s="12">
        <v>436</v>
      </c>
      <c r="C11" s="50">
        <v>4</v>
      </c>
      <c r="D11" s="50">
        <v>3</v>
      </c>
      <c r="E11" s="53">
        <v>59.19</v>
      </c>
      <c r="F11" s="53">
        <v>181.38</v>
      </c>
      <c r="G11" s="53">
        <v>21.95</v>
      </c>
      <c r="H11" s="50">
        <v>12300</v>
      </c>
      <c r="K11" s="52"/>
    </row>
    <row r="12" spans="1:11" x14ac:dyDescent="0.25">
      <c r="A12" s="78" t="s">
        <v>359</v>
      </c>
      <c r="B12" s="12">
        <v>611</v>
      </c>
      <c r="C12" s="50">
        <v>4</v>
      </c>
      <c r="D12" s="50">
        <v>3</v>
      </c>
      <c r="E12" s="53">
        <v>45.59</v>
      </c>
      <c r="F12" s="53">
        <v>173.89</v>
      </c>
      <c r="G12" s="53">
        <v>15.68</v>
      </c>
      <c r="H12" s="50">
        <v>32000</v>
      </c>
      <c r="K12" s="52"/>
    </row>
    <row r="13" spans="1:11" x14ac:dyDescent="0.25">
      <c r="B13" s="12"/>
      <c r="C13" s="50"/>
      <c r="D13" s="50"/>
      <c r="E13" s="54"/>
      <c r="F13" s="54"/>
      <c r="G13" s="54"/>
      <c r="H13" s="37"/>
      <c r="K13" s="52"/>
    </row>
    <row r="14" spans="1:11" x14ac:dyDescent="0.25">
      <c r="A14" t="s">
        <v>37</v>
      </c>
      <c r="B14" s="12"/>
      <c r="C14" s="50"/>
      <c r="D14" s="50"/>
      <c r="E14" s="53">
        <f>SUM(E8:E13)</f>
        <v>133.5</v>
      </c>
      <c r="F14" s="53">
        <f>SUM(F8:F13)</f>
        <v>950.92</v>
      </c>
      <c r="G14" s="53">
        <f>SUM(G8:G13)</f>
        <v>37.629999999999995</v>
      </c>
      <c r="H14" s="50">
        <f>SUM(H9:H13)</f>
        <v>46287.083333333336</v>
      </c>
    </row>
    <row r="15" spans="1:11" x14ac:dyDescent="0.25">
      <c r="B15" s="12"/>
      <c r="C15" s="50"/>
      <c r="D15" s="50"/>
      <c r="E15" s="53"/>
      <c r="F15" s="53"/>
      <c r="G15" s="53"/>
      <c r="H15" s="51"/>
    </row>
    <row r="16" spans="1:11" x14ac:dyDescent="0.25">
      <c r="A16" s="105" t="s">
        <v>195</v>
      </c>
      <c r="B16" s="106"/>
      <c r="C16" s="107"/>
      <c r="D16" s="107"/>
      <c r="E16" s="108"/>
      <c r="F16" s="108"/>
      <c r="G16" s="108"/>
      <c r="H16" s="50"/>
    </row>
    <row r="17" spans="1:8" x14ac:dyDescent="0.25">
      <c r="A17" s="154" t="s">
        <v>350</v>
      </c>
      <c r="B17" s="12"/>
      <c r="C17" s="50"/>
      <c r="D17" s="50"/>
      <c r="E17" s="53"/>
      <c r="F17" s="53"/>
      <c r="G17" s="53"/>
      <c r="H17" s="50"/>
    </row>
    <row r="18" spans="1:8" x14ac:dyDescent="0.25">
      <c r="B18" s="12"/>
      <c r="C18" s="50"/>
      <c r="D18" s="50"/>
      <c r="E18" s="53"/>
      <c r="F18" s="53"/>
      <c r="G18" s="53"/>
      <c r="H18" s="50"/>
    </row>
    <row r="19" spans="1:8" x14ac:dyDescent="0.25">
      <c r="B19" s="12"/>
      <c r="C19" s="50"/>
      <c r="D19" s="50"/>
      <c r="E19" s="53"/>
      <c r="F19" s="53"/>
      <c r="G19" s="53"/>
      <c r="H19" s="50"/>
    </row>
    <row r="20" spans="1:8" x14ac:dyDescent="0.25">
      <c r="A20" s="6"/>
      <c r="B20" s="12"/>
      <c r="C20" s="50"/>
      <c r="D20" s="50"/>
      <c r="E20" s="53"/>
      <c r="F20" s="53"/>
      <c r="G20" s="53"/>
      <c r="H20" s="50"/>
    </row>
    <row r="21" spans="1:8" x14ac:dyDescent="0.25">
      <c r="B21" s="12"/>
      <c r="C21" s="50"/>
      <c r="D21" s="50"/>
      <c r="E21" s="54"/>
      <c r="F21" s="54"/>
      <c r="G21" s="54"/>
      <c r="H21" s="51"/>
    </row>
    <row r="22" spans="1:8" x14ac:dyDescent="0.25">
      <c r="A22" t="s">
        <v>37</v>
      </c>
      <c r="B22" s="12"/>
      <c r="C22" s="50"/>
      <c r="D22" s="50"/>
      <c r="E22" s="53">
        <f>SUM(E17:E21)</f>
        <v>0</v>
      </c>
      <c r="F22" s="53">
        <f>SUM(F17:F21)</f>
        <v>0</v>
      </c>
      <c r="G22" s="53">
        <f>SUM(G17:G21)</f>
        <v>0</v>
      </c>
      <c r="H22" s="50">
        <v>0</v>
      </c>
    </row>
    <row r="23" spans="1:8" x14ac:dyDescent="0.25">
      <c r="B23" s="12"/>
      <c r="C23" s="50"/>
      <c r="D23" s="50"/>
      <c r="E23" s="53"/>
      <c r="F23" s="53"/>
      <c r="G23" s="53"/>
      <c r="H23" s="51"/>
    </row>
    <row r="24" spans="1:8" x14ac:dyDescent="0.25">
      <c r="A24" s="105" t="s">
        <v>196</v>
      </c>
      <c r="B24" s="106"/>
      <c r="C24" s="60"/>
      <c r="D24" s="60"/>
      <c r="E24" s="102"/>
      <c r="F24" s="102"/>
      <c r="G24" s="102"/>
      <c r="H24" s="50"/>
    </row>
    <row r="25" spans="1:8" x14ac:dyDescent="0.25">
      <c r="A25" s="154" t="s">
        <v>350</v>
      </c>
      <c r="B25" s="12"/>
      <c r="C25" s="49"/>
      <c r="D25" s="49"/>
      <c r="E25" s="52"/>
      <c r="F25" s="52"/>
      <c r="G25" s="52"/>
      <c r="H25" s="50"/>
    </row>
    <row r="26" spans="1:8" x14ac:dyDescent="0.25">
      <c r="B26" s="12"/>
      <c r="C26" s="49"/>
      <c r="D26" s="49"/>
      <c r="E26" s="52"/>
      <c r="F26" s="52"/>
      <c r="G26" s="52"/>
      <c r="H26" s="50"/>
    </row>
    <row r="27" spans="1:8" x14ac:dyDescent="0.25">
      <c r="B27" s="12"/>
      <c r="C27" s="49"/>
      <c r="D27" s="49"/>
      <c r="E27" s="52"/>
      <c r="F27" s="52"/>
      <c r="G27" s="52"/>
      <c r="H27" s="50"/>
    </row>
    <row r="28" spans="1:8" x14ac:dyDescent="0.25">
      <c r="B28" s="12"/>
      <c r="C28" s="49"/>
      <c r="D28" s="49"/>
      <c r="E28" s="52"/>
      <c r="F28" s="52"/>
      <c r="G28" s="52"/>
      <c r="H28" s="50"/>
    </row>
    <row r="29" spans="1:8" x14ac:dyDescent="0.25">
      <c r="B29" s="12"/>
      <c r="C29" s="49"/>
      <c r="D29" s="49"/>
      <c r="E29" s="52"/>
      <c r="F29" s="52"/>
      <c r="G29" s="52"/>
      <c r="H29" s="50"/>
    </row>
    <row r="30" spans="1:8" x14ac:dyDescent="0.25">
      <c r="B30" s="12"/>
      <c r="C30" s="49"/>
      <c r="D30" s="49"/>
      <c r="E30" s="55"/>
      <c r="F30" s="55"/>
      <c r="G30" s="55"/>
      <c r="H30" s="51"/>
    </row>
    <row r="31" spans="1:8" ht="13.8" thickBot="1" x14ac:dyDescent="0.3">
      <c r="A31" t="s">
        <v>37</v>
      </c>
      <c r="B31" s="12"/>
      <c r="C31" s="49"/>
      <c r="D31" s="49"/>
      <c r="E31" s="53">
        <f>SUM(E25:E30)</f>
        <v>0</v>
      </c>
      <c r="F31" s="53">
        <f>SUM(F25:F30)</f>
        <v>0</v>
      </c>
      <c r="G31" s="53">
        <f>SUM(G25:G30)</f>
        <v>0</v>
      </c>
      <c r="H31" s="114">
        <v>0</v>
      </c>
    </row>
    <row r="32" spans="1:8" ht="13.8" thickTop="1" x14ac:dyDescent="0.25">
      <c r="B32" s="12"/>
      <c r="C32" s="49"/>
      <c r="D32" s="49"/>
      <c r="E32" s="53"/>
      <c r="F32" s="53"/>
      <c r="G32" s="53"/>
      <c r="H32" s="50">
        <f>SUM(H14,H22,H31)</f>
        <v>46287.083333333336</v>
      </c>
    </row>
    <row r="33" spans="1:8" x14ac:dyDescent="0.25">
      <c r="B33" s="12"/>
      <c r="C33" s="49"/>
      <c r="D33" s="49"/>
      <c r="E33" s="52"/>
      <c r="F33" s="52"/>
      <c r="G33" s="52"/>
      <c r="H33" s="49"/>
    </row>
    <row r="34" spans="1:8" ht="51.75" customHeight="1" x14ac:dyDescent="0.25">
      <c r="A34" s="280" t="s">
        <v>442</v>
      </c>
      <c r="B34" s="280"/>
      <c r="C34" s="280"/>
      <c r="D34" s="280"/>
      <c r="E34" s="280"/>
      <c r="F34" s="280"/>
      <c r="G34" s="280"/>
      <c r="H34" s="280"/>
    </row>
    <row r="35" spans="1:8" x14ac:dyDescent="0.25">
      <c r="A35" s="28"/>
      <c r="C35" s="49"/>
      <c r="D35" s="49"/>
      <c r="E35" s="52"/>
      <c r="F35" s="52"/>
      <c r="G35" s="52"/>
      <c r="H35" s="49"/>
    </row>
    <row r="36" spans="1:8" x14ac:dyDescent="0.25">
      <c r="A36" s="265" t="s">
        <v>278</v>
      </c>
      <c r="B36" s="281"/>
      <c r="C36" s="281"/>
      <c r="D36" s="281"/>
      <c r="E36" s="281"/>
      <c r="F36" s="281"/>
      <c r="G36" s="281"/>
      <c r="H36" s="281"/>
    </row>
    <row r="37" spans="1:8" x14ac:dyDescent="0.25">
      <c r="B37" s="12"/>
      <c r="C37" s="49"/>
      <c r="D37" s="49"/>
      <c r="E37" s="52"/>
      <c r="F37" s="52"/>
      <c r="G37" s="52"/>
      <c r="H37" s="49"/>
    </row>
    <row r="38" spans="1:8" x14ac:dyDescent="0.25">
      <c r="C38" s="49"/>
      <c r="D38" s="49"/>
      <c r="E38" s="52"/>
      <c r="F38" s="52"/>
      <c r="G38" s="52"/>
      <c r="H38" s="49"/>
    </row>
    <row r="39" spans="1:8" x14ac:dyDescent="0.25">
      <c r="C39" s="49"/>
      <c r="D39" s="49"/>
      <c r="E39" s="52"/>
      <c r="F39" s="52"/>
      <c r="G39" s="52"/>
      <c r="H39" s="49"/>
    </row>
    <row r="40" spans="1:8" x14ac:dyDescent="0.25">
      <c r="C40" s="49"/>
      <c r="D40" s="49"/>
      <c r="E40" s="52"/>
      <c r="F40" s="52"/>
      <c r="G40" s="52"/>
      <c r="H40" s="49"/>
    </row>
    <row r="41" spans="1:8" x14ac:dyDescent="0.25">
      <c r="C41" s="49"/>
      <c r="D41" s="49"/>
      <c r="E41" s="52"/>
      <c r="F41" s="52"/>
      <c r="G41" s="52"/>
      <c r="H41" s="49"/>
    </row>
    <row r="42" spans="1:8" x14ac:dyDescent="0.25">
      <c r="C42" s="49"/>
      <c r="D42" s="49"/>
      <c r="E42" s="52"/>
      <c r="F42" s="52"/>
      <c r="G42" s="52"/>
      <c r="H42" s="49"/>
    </row>
    <row r="43" spans="1:8" x14ac:dyDescent="0.25">
      <c r="C43" s="49"/>
      <c r="D43" s="49"/>
      <c r="E43" s="52"/>
      <c r="F43" s="52"/>
      <c r="G43" s="52"/>
      <c r="H43" s="49"/>
    </row>
    <row r="44" spans="1:8" x14ac:dyDescent="0.25">
      <c r="C44" s="49"/>
      <c r="D44" s="49"/>
      <c r="E44" s="52"/>
      <c r="F44" s="52"/>
      <c r="G44" s="52"/>
      <c r="H44" s="49"/>
    </row>
    <row r="45" spans="1:8" x14ac:dyDescent="0.25">
      <c r="C45" s="49"/>
      <c r="D45" s="49"/>
      <c r="E45" s="52"/>
      <c r="F45" s="52"/>
      <c r="G45" s="52"/>
      <c r="H45" s="49"/>
    </row>
    <row r="46" spans="1:8" x14ac:dyDescent="0.25">
      <c r="C46" s="49"/>
      <c r="D46" s="49"/>
      <c r="E46" s="52"/>
      <c r="F46" s="52"/>
      <c r="G46" s="52"/>
      <c r="H46" s="49"/>
    </row>
    <row r="47" spans="1:8" x14ac:dyDescent="0.25">
      <c r="C47" s="49"/>
      <c r="D47" s="49"/>
      <c r="E47" s="52"/>
      <c r="F47" s="52"/>
      <c r="G47" s="52"/>
      <c r="H47" s="49"/>
    </row>
    <row r="48" spans="1:8" x14ac:dyDescent="0.25">
      <c r="C48" s="49"/>
      <c r="D48" s="49"/>
      <c r="E48" s="52"/>
      <c r="F48" s="52"/>
      <c r="G48" s="52"/>
      <c r="H48" s="49"/>
    </row>
    <row r="49" spans="3:8" x14ac:dyDescent="0.25">
      <c r="C49" s="49"/>
      <c r="D49" s="49"/>
      <c r="E49" s="52"/>
      <c r="F49" s="52"/>
      <c r="G49" s="52"/>
      <c r="H49" s="49"/>
    </row>
    <row r="50" spans="3:8" x14ac:dyDescent="0.25">
      <c r="C50" s="49"/>
      <c r="D50" s="49"/>
      <c r="E50" s="52"/>
      <c r="F50" s="52"/>
      <c r="G50" s="52"/>
      <c r="H50" s="49"/>
    </row>
    <row r="51" spans="3:8" x14ac:dyDescent="0.25">
      <c r="C51" s="49"/>
      <c r="D51" s="49"/>
      <c r="E51" s="52"/>
      <c r="F51" s="52"/>
      <c r="G51" s="52"/>
      <c r="H51" s="49"/>
    </row>
    <row r="52" spans="3:8" x14ac:dyDescent="0.25">
      <c r="C52" s="49"/>
      <c r="D52" s="49"/>
      <c r="E52" s="52"/>
      <c r="F52" s="52"/>
      <c r="G52" s="52"/>
      <c r="H52" s="49"/>
    </row>
    <row r="53" spans="3:8" x14ac:dyDescent="0.25">
      <c r="C53" s="49"/>
      <c r="D53" s="49"/>
      <c r="E53" s="52"/>
      <c r="F53" s="52"/>
      <c r="G53" s="52"/>
      <c r="H53" s="49"/>
    </row>
    <row r="54" spans="3:8" x14ac:dyDescent="0.25">
      <c r="C54" s="49"/>
      <c r="D54" s="49"/>
      <c r="E54" s="52"/>
      <c r="F54" s="52"/>
      <c r="G54" s="52"/>
      <c r="H54" s="49"/>
    </row>
    <row r="55" spans="3:8" x14ac:dyDescent="0.25">
      <c r="C55" s="49"/>
      <c r="D55" s="49"/>
      <c r="E55" s="52"/>
      <c r="F55" s="52"/>
      <c r="G55" s="52"/>
      <c r="H55" s="49"/>
    </row>
    <row r="56" spans="3:8" x14ac:dyDescent="0.25">
      <c r="C56" s="49"/>
      <c r="D56" s="49"/>
      <c r="E56" s="52"/>
      <c r="F56" s="52"/>
      <c r="G56" s="52"/>
      <c r="H56" s="49"/>
    </row>
    <row r="57" spans="3:8" x14ac:dyDescent="0.25">
      <c r="C57" s="49"/>
      <c r="D57" s="49"/>
      <c r="E57" s="52"/>
      <c r="F57" s="52"/>
      <c r="G57" s="52"/>
      <c r="H57" s="49"/>
    </row>
    <row r="58" spans="3:8" x14ac:dyDescent="0.25">
      <c r="C58" s="49"/>
      <c r="D58" s="49"/>
      <c r="E58" s="52"/>
      <c r="F58" s="52"/>
      <c r="G58" s="52"/>
      <c r="H58" s="49"/>
    </row>
    <row r="59" spans="3:8" x14ac:dyDescent="0.25">
      <c r="C59" s="49"/>
      <c r="D59" s="49"/>
      <c r="E59" s="52"/>
      <c r="F59" s="52"/>
      <c r="G59" s="52"/>
      <c r="H59" s="49"/>
    </row>
    <row r="60" spans="3:8" x14ac:dyDescent="0.25">
      <c r="C60" s="49"/>
      <c r="D60" s="49"/>
      <c r="E60" s="52"/>
      <c r="F60" s="52"/>
      <c r="G60" s="52"/>
      <c r="H60" s="49"/>
    </row>
    <row r="61" spans="3:8" x14ac:dyDescent="0.25">
      <c r="C61" s="49"/>
      <c r="D61" s="49"/>
      <c r="E61" s="52"/>
      <c r="F61" s="52"/>
      <c r="G61" s="52"/>
      <c r="H61" s="49"/>
    </row>
    <row r="62" spans="3:8" x14ac:dyDescent="0.25">
      <c r="C62" s="49"/>
      <c r="D62" s="49"/>
      <c r="E62" s="52"/>
      <c r="F62" s="52"/>
      <c r="G62" s="52"/>
      <c r="H62" s="49"/>
    </row>
    <row r="63" spans="3:8" x14ac:dyDescent="0.25">
      <c r="C63" s="49"/>
      <c r="D63" s="49"/>
      <c r="E63" s="52"/>
      <c r="F63" s="52"/>
      <c r="G63" s="52"/>
      <c r="H63" s="49"/>
    </row>
    <row r="64" spans="3:8" x14ac:dyDescent="0.25">
      <c r="C64" s="49"/>
      <c r="D64" s="49"/>
      <c r="E64" s="52"/>
      <c r="F64" s="52"/>
      <c r="G64" s="52"/>
      <c r="H64" s="49"/>
    </row>
    <row r="65" spans="3:8" x14ac:dyDescent="0.25">
      <c r="C65" s="49"/>
      <c r="D65" s="49"/>
      <c r="E65" s="52"/>
      <c r="F65" s="52"/>
      <c r="G65" s="52"/>
      <c r="H65" s="49"/>
    </row>
    <row r="66" spans="3:8" x14ac:dyDescent="0.25">
      <c r="C66" s="49"/>
      <c r="D66" s="49"/>
      <c r="E66" s="52"/>
      <c r="F66" s="52"/>
      <c r="G66" s="52"/>
      <c r="H66" s="49"/>
    </row>
    <row r="67" spans="3:8" x14ac:dyDescent="0.25">
      <c r="C67" s="49"/>
      <c r="D67" s="49"/>
      <c r="E67" s="52"/>
      <c r="F67" s="52"/>
      <c r="G67" s="52"/>
      <c r="H67" s="49"/>
    </row>
    <row r="68" spans="3:8" x14ac:dyDescent="0.25">
      <c r="C68" s="49"/>
      <c r="D68" s="49"/>
      <c r="E68" s="52"/>
      <c r="F68" s="52"/>
      <c r="G68" s="52"/>
      <c r="H68" s="49"/>
    </row>
    <row r="69" spans="3:8" x14ac:dyDescent="0.25">
      <c r="C69" s="49"/>
      <c r="D69" s="49"/>
      <c r="E69" s="52"/>
      <c r="F69" s="52"/>
      <c r="G69" s="52"/>
      <c r="H69" s="49"/>
    </row>
    <row r="70" spans="3:8" x14ac:dyDescent="0.25">
      <c r="C70" s="49"/>
      <c r="D70" s="49"/>
      <c r="E70" s="52"/>
      <c r="F70" s="52"/>
      <c r="G70" s="52"/>
      <c r="H70" s="49"/>
    </row>
    <row r="71" spans="3:8" x14ac:dyDescent="0.25">
      <c r="C71" s="49"/>
      <c r="D71" s="49"/>
      <c r="E71" s="52"/>
      <c r="F71" s="52"/>
      <c r="G71" s="52"/>
      <c r="H71" s="49"/>
    </row>
    <row r="72" spans="3:8" x14ac:dyDescent="0.25">
      <c r="C72" s="49"/>
      <c r="D72" s="49"/>
      <c r="E72" s="52"/>
      <c r="F72" s="52"/>
      <c r="G72" s="52"/>
      <c r="H72" s="49"/>
    </row>
    <row r="73" spans="3:8" x14ac:dyDescent="0.25">
      <c r="C73" s="49"/>
      <c r="D73" s="49"/>
      <c r="E73" s="52"/>
      <c r="F73" s="52"/>
      <c r="G73" s="52"/>
      <c r="H73" s="49"/>
    </row>
    <row r="74" spans="3:8" x14ac:dyDescent="0.25">
      <c r="C74" s="49"/>
      <c r="D74" s="49"/>
      <c r="E74" s="52"/>
      <c r="F74" s="52"/>
      <c r="G74" s="52"/>
      <c r="H74" s="49"/>
    </row>
    <row r="75" spans="3:8" x14ac:dyDescent="0.25">
      <c r="C75" s="49"/>
      <c r="D75" s="49"/>
      <c r="E75" s="52"/>
      <c r="F75" s="52"/>
      <c r="G75" s="52"/>
      <c r="H75" s="49"/>
    </row>
    <row r="76" spans="3:8" x14ac:dyDescent="0.25">
      <c r="C76" s="49"/>
      <c r="D76" s="49"/>
      <c r="E76" s="52"/>
      <c r="F76" s="52"/>
      <c r="G76" s="52"/>
      <c r="H76" s="49"/>
    </row>
    <row r="77" spans="3:8" x14ac:dyDescent="0.25">
      <c r="C77" s="49"/>
      <c r="D77" s="49"/>
      <c r="E77" s="52"/>
      <c r="F77" s="52"/>
      <c r="G77" s="52"/>
      <c r="H77" s="49"/>
    </row>
    <row r="78" spans="3:8" x14ac:dyDescent="0.25">
      <c r="C78" s="49"/>
      <c r="D78" s="49"/>
      <c r="E78" s="52"/>
      <c r="F78" s="52"/>
      <c r="G78" s="52"/>
      <c r="H78" s="49"/>
    </row>
    <row r="79" spans="3:8" x14ac:dyDescent="0.25">
      <c r="C79" s="49"/>
      <c r="D79" s="49"/>
      <c r="E79" s="52"/>
      <c r="F79" s="52"/>
      <c r="G79" s="52"/>
      <c r="H79" s="49"/>
    </row>
    <row r="80" spans="3:8" x14ac:dyDescent="0.25">
      <c r="C80" s="49"/>
      <c r="D80" s="49"/>
      <c r="E80" s="52"/>
      <c r="F80" s="52"/>
      <c r="G80" s="52"/>
      <c r="H80" s="49"/>
    </row>
    <row r="81" spans="3:8" x14ac:dyDescent="0.25">
      <c r="C81" s="49"/>
      <c r="D81" s="49"/>
      <c r="E81" s="52"/>
      <c r="F81" s="52"/>
      <c r="G81" s="52"/>
      <c r="H81" s="49"/>
    </row>
    <row r="82" spans="3:8" x14ac:dyDescent="0.25">
      <c r="C82" s="49"/>
      <c r="D82" s="49"/>
      <c r="E82" s="52"/>
      <c r="F82" s="52"/>
      <c r="G82" s="52"/>
      <c r="H82" s="49"/>
    </row>
    <row r="83" spans="3:8" x14ac:dyDescent="0.25">
      <c r="C83" s="49"/>
      <c r="D83" s="49"/>
      <c r="E83" s="52"/>
      <c r="F83" s="52"/>
      <c r="G83" s="52"/>
      <c r="H83" s="49"/>
    </row>
    <row r="84" spans="3:8" x14ac:dyDescent="0.25">
      <c r="C84" s="49"/>
      <c r="D84" s="49"/>
      <c r="E84" s="52"/>
      <c r="F84" s="52"/>
      <c r="G84" s="52"/>
      <c r="H84" s="49"/>
    </row>
    <row r="85" spans="3:8" x14ac:dyDescent="0.25">
      <c r="C85" s="49"/>
      <c r="D85" s="49"/>
      <c r="E85" s="52"/>
      <c r="F85" s="52"/>
      <c r="G85" s="52"/>
      <c r="H85" s="49"/>
    </row>
    <row r="86" spans="3:8" x14ac:dyDescent="0.25">
      <c r="C86" s="49"/>
      <c r="D86" s="49"/>
      <c r="E86" s="52"/>
      <c r="F86" s="52"/>
      <c r="G86" s="52"/>
      <c r="H86" s="49"/>
    </row>
    <row r="87" spans="3:8" x14ac:dyDescent="0.25">
      <c r="C87" s="49"/>
      <c r="D87" s="49"/>
      <c r="E87" s="52"/>
      <c r="F87" s="52"/>
      <c r="G87" s="52"/>
      <c r="H87" s="49"/>
    </row>
    <row r="88" spans="3:8" x14ac:dyDescent="0.25">
      <c r="C88" s="49"/>
      <c r="D88" s="49"/>
      <c r="E88" s="52"/>
      <c r="F88" s="52"/>
      <c r="G88" s="52"/>
      <c r="H88" s="49"/>
    </row>
    <row r="89" spans="3:8" x14ac:dyDescent="0.25">
      <c r="C89" s="49"/>
      <c r="D89" s="49"/>
      <c r="E89" s="52"/>
      <c r="F89" s="52"/>
      <c r="G89" s="52"/>
      <c r="H89" s="49"/>
    </row>
    <row r="90" spans="3:8" x14ac:dyDescent="0.25">
      <c r="C90" s="49"/>
      <c r="D90" s="49"/>
      <c r="E90" s="52"/>
      <c r="F90" s="52"/>
      <c r="G90" s="52"/>
      <c r="H90" s="49"/>
    </row>
    <row r="91" spans="3:8" x14ac:dyDescent="0.25">
      <c r="C91" s="49"/>
      <c r="D91" s="49"/>
      <c r="E91" s="52"/>
      <c r="F91" s="52"/>
      <c r="G91" s="52"/>
      <c r="H91" s="49"/>
    </row>
    <row r="92" spans="3:8" x14ac:dyDescent="0.25">
      <c r="C92" s="49"/>
      <c r="D92" s="49"/>
      <c r="E92" s="52"/>
      <c r="F92" s="52"/>
      <c r="G92" s="52"/>
      <c r="H92" s="49"/>
    </row>
    <row r="93" spans="3:8" x14ac:dyDescent="0.25">
      <c r="C93" s="49"/>
      <c r="D93" s="49"/>
      <c r="E93" s="52"/>
      <c r="F93" s="52"/>
      <c r="G93" s="52"/>
      <c r="H93" s="49"/>
    </row>
    <row r="94" spans="3:8" x14ac:dyDescent="0.25">
      <c r="C94" s="49"/>
      <c r="D94" s="49"/>
      <c r="E94" s="52"/>
      <c r="F94" s="52"/>
      <c r="G94" s="52"/>
      <c r="H94" s="49"/>
    </row>
    <row r="95" spans="3:8" x14ac:dyDescent="0.25">
      <c r="C95" s="49"/>
      <c r="D95" s="49"/>
      <c r="E95" s="52"/>
      <c r="F95" s="52"/>
      <c r="G95" s="52"/>
      <c r="H95" s="49"/>
    </row>
    <row r="96" spans="3:8" x14ac:dyDescent="0.25">
      <c r="C96" s="49"/>
      <c r="D96" s="49"/>
      <c r="E96" s="52"/>
      <c r="F96" s="52"/>
      <c r="G96" s="52"/>
      <c r="H96" s="49"/>
    </row>
    <row r="97" spans="3:8" x14ac:dyDescent="0.25">
      <c r="C97" s="49"/>
      <c r="D97" s="49"/>
      <c r="E97" s="52"/>
      <c r="F97" s="52"/>
      <c r="G97" s="52"/>
      <c r="H97" s="49"/>
    </row>
    <row r="98" spans="3:8" x14ac:dyDescent="0.25">
      <c r="C98" s="49"/>
      <c r="D98" s="49"/>
      <c r="E98" s="52"/>
      <c r="F98" s="52"/>
      <c r="G98" s="52"/>
      <c r="H98" s="49"/>
    </row>
    <row r="99" spans="3:8" x14ac:dyDescent="0.25">
      <c r="C99" s="49"/>
      <c r="D99" s="49"/>
      <c r="E99" s="52"/>
      <c r="F99" s="52"/>
      <c r="G99" s="52"/>
      <c r="H99" s="49"/>
    </row>
    <row r="100" spans="3:8" x14ac:dyDescent="0.25">
      <c r="C100" s="49"/>
      <c r="D100" s="49"/>
      <c r="E100" s="52"/>
      <c r="F100" s="52"/>
      <c r="G100" s="52"/>
      <c r="H100" s="49"/>
    </row>
    <row r="101" spans="3:8" x14ac:dyDescent="0.25">
      <c r="C101" s="49"/>
      <c r="D101" s="49"/>
      <c r="E101" s="52"/>
      <c r="F101" s="52"/>
      <c r="G101" s="52"/>
      <c r="H101" s="49"/>
    </row>
    <row r="102" spans="3:8" x14ac:dyDescent="0.25">
      <c r="C102" s="49"/>
      <c r="D102" s="49"/>
      <c r="E102" s="52"/>
      <c r="F102" s="52"/>
      <c r="G102" s="52"/>
      <c r="H102" s="49"/>
    </row>
    <row r="103" spans="3:8" x14ac:dyDescent="0.25">
      <c r="C103" s="49"/>
      <c r="D103" s="49"/>
      <c r="E103" s="52"/>
      <c r="F103" s="52"/>
      <c r="G103" s="52"/>
      <c r="H103" s="49"/>
    </row>
    <row r="104" spans="3:8" x14ac:dyDescent="0.25">
      <c r="C104" s="49"/>
      <c r="D104" s="49"/>
      <c r="E104" s="52"/>
      <c r="F104" s="52"/>
      <c r="G104" s="52"/>
      <c r="H104" s="49"/>
    </row>
    <row r="105" spans="3:8" x14ac:dyDescent="0.25">
      <c r="C105" s="49"/>
      <c r="D105" s="49"/>
      <c r="E105" s="52"/>
      <c r="F105" s="52"/>
      <c r="G105" s="52"/>
      <c r="H105" s="49"/>
    </row>
    <row r="106" spans="3:8" x14ac:dyDescent="0.25">
      <c r="C106" s="49"/>
      <c r="D106" s="49"/>
      <c r="E106" s="52"/>
      <c r="F106" s="52"/>
      <c r="G106" s="52"/>
      <c r="H106" s="49"/>
    </row>
    <row r="107" spans="3:8" x14ac:dyDescent="0.25">
      <c r="C107" s="49"/>
      <c r="D107" s="49"/>
      <c r="E107" s="52"/>
      <c r="F107" s="52"/>
      <c r="G107" s="52"/>
      <c r="H107" s="49"/>
    </row>
    <row r="108" spans="3:8" x14ac:dyDescent="0.25">
      <c r="C108" s="49"/>
      <c r="D108" s="49"/>
      <c r="E108" s="52"/>
      <c r="F108" s="52"/>
      <c r="G108" s="52"/>
      <c r="H108" s="49"/>
    </row>
    <row r="109" spans="3:8" x14ac:dyDescent="0.25">
      <c r="C109" s="49"/>
      <c r="D109" s="49"/>
      <c r="E109" s="52"/>
      <c r="F109" s="52"/>
      <c r="G109" s="52"/>
      <c r="H109" s="49"/>
    </row>
    <row r="110" spans="3:8" x14ac:dyDescent="0.25">
      <c r="C110" s="49"/>
      <c r="D110" s="49"/>
      <c r="E110" s="52"/>
      <c r="F110" s="52"/>
      <c r="G110" s="52"/>
      <c r="H110" s="49"/>
    </row>
    <row r="111" spans="3:8" x14ac:dyDescent="0.25">
      <c r="C111" s="49"/>
      <c r="D111" s="49"/>
      <c r="E111" s="52"/>
      <c r="F111" s="52"/>
      <c r="G111" s="52"/>
      <c r="H111" s="49"/>
    </row>
    <row r="112" spans="3:8" x14ac:dyDescent="0.25">
      <c r="C112" s="49"/>
      <c r="D112" s="49"/>
      <c r="E112" s="52"/>
      <c r="F112" s="52"/>
      <c r="G112" s="52"/>
      <c r="H112" s="49"/>
    </row>
    <row r="113" spans="3:8" x14ac:dyDescent="0.25">
      <c r="C113" s="49"/>
      <c r="D113" s="49"/>
      <c r="E113" s="52"/>
      <c r="F113" s="52"/>
      <c r="G113" s="52"/>
      <c r="H113" s="49"/>
    </row>
    <row r="114" spans="3:8" x14ac:dyDescent="0.25">
      <c r="C114" s="49"/>
      <c r="D114" s="49"/>
      <c r="E114" s="52"/>
      <c r="F114" s="52"/>
      <c r="G114" s="52"/>
      <c r="H114" s="49"/>
    </row>
    <row r="115" spans="3:8" x14ac:dyDescent="0.25">
      <c r="C115" s="49"/>
      <c r="D115" s="49"/>
      <c r="E115" s="52"/>
      <c r="F115" s="52"/>
      <c r="G115" s="52"/>
      <c r="H115" s="49"/>
    </row>
    <row r="116" spans="3:8" x14ac:dyDescent="0.25">
      <c r="C116" s="49"/>
      <c r="D116" s="49"/>
      <c r="E116" s="52"/>
      <c r="F116" s="52"/>
      <c r="G116" s="52"/>
      <c r="H116" s="49"/>
    </row>
    <row r="117" spans="3:8" x14ac:dyDescent="0.25">
      <c r="C117" s="49"/>
      <c r="D117" s="49"/>
      <c r="E117" s="52"/>
      <c r="F117" s="52"/>
      <c r="G117" s="52"/>
      <c r="H117" s="49"/>
    </row>
    <row r="118" spans="3:8" x14ac:dyDescent="0.25">
      <c r="C118" s="49"/>
      <c r="D118" s="49"/>
      <c r="E118" s="52"/>
      <c r="F118" s="52"/>
      <c r="G118" s="52"/>
      <c r="H118" s="49"/>
    </row>
    <row r="119" spans="3:8" x14ac:dyDescent="0.25">
      <c r="C119" s="49"/>
      <c r="D119" s="49"/>
      <c r="E119" s="52"/>
      <c r="F119" s="52"/>
      <c r="G119" s="52"/>
      <c r="H119" s="49"/>
    </row>
    <row r="120" spans="3:8" x14ac:dyDescent="0.25">
      <c r="C120" s="49"/>
      <c r="D120" s="49"/>
      <c r="E120" s="52"/>
      <c r="F120" s="52"/>
      <c r="G120" s="52"/>
      <c r="H120" s="49"/>
    </row>
    <row r="121" spans="3:8" x14ac:dyDescent="0.25">
      <c r="C121" s="49"/>
      <c r="D121" s="49"/>
      <c r="E121" s="52"/>
      <c r="F121" s="52"/>
      <c r="G121" s="52"/>
      <c r="H121" s="49"/>
    </row>
    <row r="122" spans="3:8" x14ac:dyDescent="0.25">
      <c r="C122" s="49"/>
      <c r="D122" s="49"/>
      <c r="E122" s="52"/>
      <c r="F122" s="52"/>
      <c r="G122" s="52"/>
      <c r="H122" s="49"/>
    </row>
  </sheetData>
  <mergeCells count="4">
    <mergeCell ref="C5:D5"/>
    <mergeCell ref="E5:G5"/>
    <mergeCell ref="A34:H34"/>
    <mergeCell ref="A36:H36"/>
  </mergeCells>
  <pageMargins left="0.75" right="0.75" top="1" bottom="1" header="0.5" footer="0.5"/>
  <pageSetup scale="64"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tabSelected="1" view="pageBreakPreview" zoomScale="120" zoomScaleNormal="100" zoomScaleSheetLayoutView="120" workbookViewId="0">
      <selection activeCell="A5" sqref="A5:B5"/>
    </sheetView>
  </sheetViews>
  <sheetFormatPr defaultRowHeight="13.2" x14ac:dyDescent="0.25"/>
  <cols>
    <col min="1" max="1" width="43.88671875" customWidth="1"/>
    <col min="2" max="2" width="12.88671875" customWidth="1"/>
    <col min="3" max="3" width="9.109375" style="49" customWidth="1"/>
    <col min="4" max="4" width="11.88671875" style="49" customWidth="1"/>
    <col min="5" max="5" width="11" style="52" customWidth="1"/>
    <col min="6" max="6" width="10.6640625" style="52" customWidth="1"/>
    <col min="7" max="7" width="12.109375" style="52" customWidth="1"/>
    <col min="8" max="8" width="25.88671875" customWidth="1"/>
  </cols>
  <sheetData>
    <row r="1" spans="1:8" ht="15.6" x14ac:dyDescent="0.3">
      <c r="A1" s="69" t="s">
        <v>254</v>
      </c>
      <c r="B1" s="69"/>
      <c r="C1" s="69"/>
      <c r="D1" s="69"/>
      <c r="E1" s="69"/>
      <c r="F1" s="69"/>
      <c r="G1" s="69"/>
      <c r="H1" s="17"/>
    </row>
    <row r="2" spans="1:8" ht="15.6" x14ac:dyDescent="0.3">
      <c r="A2" s="69" t="s">
        <v>167</v>
      </c>
      <c r="B2" s="69"/>
      <c r="C2" s="69"/>
      <c r="D2" s="69"/>
      <c r="E2" s="69"/>
      <c r="F2" s="69"/>
      <c r="G2" s="69"/>
      <c r="H2" s="17"/>
    </row>
    <row r="3" spans="1:8" ht="15.6" x14ac:dyDescent="0.3">
      <c r="A3" s="26" t="s">
        <v>0</v>
      </c>
      <c r="B3" s="26"/>
      <c r="C3" s="26"/>
      <c r="D3" s="26"/>
      <c r="E3" s="26"/>
      <c r="F3" s="26"/>
      <c r="G3" s="26"/>
      <c r="H3" s="17"/>
    </row>
    <row r="4" spans="1:8" ht="15.6" x14ac:dyDescent="0.3">
      <c r="A4" s="17"/>
      <c r="B4" s="17"/>
      <c r="C4" s="56"/>
      <c r="D4" s="56"/>
      <c r="F4" s="91"/>
      <c r="G4" s="91"/>
      <c r="H4" s="91"/>
    </row>
    <row r="5" spans="1:8" ht="27.75" customHeight="1" x14ac:dyDescent="0.25">
      <c r="A5" s="2"/>
      <c r="B5" s="2"/>
      <c r="C5" s="278" t="s">
        <v>248</v>
      </c>
      <c r="D5" s="282"/>
      <c r="E5" s="279" t="s">
        <v>252</v>
      </c>
      <c r="F5" s="279"/>
      <c r="G5" s="279"/>
      <c r="H5" s="43"/>
    </row>
    <row r="6" spans="1:8" x14ac:dyDescent="0.25">
      <c r="A6" s="7" t="s">
        <v>118</v>
      </c>
      <c r="B6" s="7" t="s">
        <v>60</v>
      </c>
      <c r="C6" s="57" t="s">
        <v>41</v>
      </c>
      <c r="D6" s="57" t="s">
        <v>61</v>
      </c>
      <c r="E6" s="76" t="s">
        <v>39</v>
      </c>
      <c r="F6" s="76" t="s">
        <v>47</v>
      </c>
      <c r="G6" s="76" t="s">
        <v>40</v>
      </c>
      <c r="H6" s="44"/>
    </row>
    <row r="7" spans="1:8" x14ac:dyDescent="0.25">
      <c r="A7" s="6" t="s">
        <v>197</v>
      </c>
      <c r="B7" s="42"/>
      <c r="H7" s="30"/>
    </row>
    <row r="8" spans="1:8" x14ac:dyDescent="0.25">
      <c r="A8" s="154" t="s">
        <v>350</v>
      </c>
      <c r="B8" s="42"/>
      <c r="C8" s="59"/>
      <c r="D8" s="59"/>
      <c r="E8" s="58"/>
      <c r="F8" s="58"/>
      <c r="G8" s="58"/>
      <c r="H8" s="30"/>
    </row>
    <row r="9" spans="1:8" x14ac:dyDescent="0.25">
      <c r="B9" s="42"/>
      <c r="C9" s="59"/>
      <c r="D9" s="59"/>
      <c r="E9" s="58"/>
      <c r="F9" s="58"/>
      <c r="G9" s="58"/>
      <c r="H9" s="30"/>
    </row>
    <row r="10" spans="1:8" x14ac:dyDescent="0.25">
      <c r="B10" s="42"/>
      <c r="C10" s="59"/>
      <c r="D10" s="59"/>
      <c r="E10" s="58"/>
      <c r="F10" s="58"/>
      <c r="G10" s="58"/>
      <c r="H10" s="30"/>
    </row>
    <row r="11" spans="1:8" x14ac:dyDescent="0.25">
      <c r="B11" s="42"/>
      <c r="C11" s="59"/>
      <c r="D11" s="59"/>
      <c r="E11" s="58"/>
      <c r="F11" s="58"/>
      <c r="G11" s="58"/>
      <c r="H11" s="30"/>
    </row>
    <row r="12" spans="1:8" x14ac:dyDescent="0.25">
      <c r="B12" s="42"/>
      <c r="C12" s="59"/>
      <c r="D12" s="59"/>
      <c r="E12" s="58"/>
      <c r="F12" s="58"/>
      <c r="G12" s="58"/>
      <c r="H12" s="30"/>
    </row>
    <row r="13" spans="1:8" x14ac:dyDescent="0.25">
      <c r="B13" s="42"/>
      <c r="C13" s="59"/>
      <c r="D13" s="59"/>
      <c r="E13" s="58"/>
      <c r="F13" s="58"/>
      <c r="G13" s="58"/>
      <c r="H13" s="30"/>
    </row>
    <row r="14" spans="1:8" x14ac:dyDescent="0.25">
      <c r="E14" s="55"/>
      <c r="F14" s="55"/>
      <c r="G14" s="55"/>
      <c r="H14" s="30"/>
    </row>
    <row r="15" spans="1:8" x14ac:dyDescent="0.25">
      <c r="A15" t="s">
        <v>37</v>
      </c>
      <c r="E15" s="52">
        <f>SUM(E7:E14)</f>
        <v>0</v>
      </c>
      <c r="F15" s="52">
        <f>SUM(F7:F14)</f>
        <v>0</v>
      </c>
      <c r="G15" s="52">
        <f>SUM(G7:G14)</f>
        <v>0</v>
      </c>
      <c r="H15" s="30"/>
    </row>
    <row r="16" spans="1:8" x14ac:dyDescent="0.25">
      <c r="H16" s="30"/>
    </row>
    <row r="17" spans="1:8" x14ac:dyDescent="0.25">
      <c r="A17" s="105" t="s">
        <v>195</v>
      </c>
      <c r="B17" s="101"/>
      <c r="C17" s="60"/>
      <c r="D17" s="60"/>
      <c r="E17" s="102"/>
      <c r="F17" s="102"/>
      <c r="G17" s="102"/>
      <c r="H17" s="30"/>
    </row>
    <row r="18" spans="1:8" x14ac:dyDescent="0.25">
      <c r="A18" s="154" t="s">
        <v>350</v>
      </c>
      <c r="H18" s="30"/>
    </row>
    <row r="19" spans="1:8" x14ac:dyDescent="0.25">
      <c r="H19" s="30"/>
    </row>
    <row r="20" spans="1:8" x14ac:dyDescent="0.25">
      <c r="H20" s="30"/>
    </row>
    <row r="21" spans="1:8" x14ac:dyDescent="0.25">
      <c r="H21" s="30"/>
    </row>
    <row r="22" spans="1:8" x14ac:dyDescent="0.25">
      <c r="H22" s="30"/>
    </row>
    <row r="23" spans="1:8" x14ac:dyDescent="0.25">
      <c r="E23" s="55"/>
      <c r="F23" s="55"/>
      <c r="G23" s="55"/>
      <c r="H23" s="30"/>
    </row>
    <row r="24" spans="1:8" x14ac:dyDescent="0.25">
      <c r="A24" t="s">
        <v>37</v>
      </c>
      <c r="E24" s="52">
        <f>SUM(E17:E23)</f>
        <v>0</v>
      </c>
      <c r="F24" s="52">
        <f>SUM(F17:F23)</f>
        <v>0</v>
      </c>
      <c r="G24" s="52">
        <f>SUM(G17:G23)</f>
        <v>0</v>
      </c>
      <c r="H24" s="30"/>
    </row>
    <row r="25" spans="1:8" x14ac:dyDescent="0.25">
      <c r="H25" s="30"/>
    </row>
    <row r="26" spans="1:8" x14ac:dyDescent="0.25">
      <c r="A26" s="105" t="s">
        <v>196</v>
      </c>
      <c r="B26" s="101"/>
      <c r="C26" s="60"/>
      <c r="D26" s="60"/>
      <c r="E26" s="102"/>
      <c r="F26" s="102"/>
      <c r="G26" s="102"/>
      <c r="H26" s="30"/>
    </row>
    <row r="27" spans="1:8" x14ac:dyDescent="0.25">
      <c r="A27" s="154" t="s">
        <v>350</v>
      </c>
      <c r="H27" s="30"/>
    </row>
    <row r="28" spans="1:8" x14ac:dyDescent="0.25">
      <c r="H28" s="30"/>
    </row>
    <row r="29" spans="1:8" x14ac:dyDescent="0.25">
      <c r="H29" s="30"/>
    </row>
    <row r="30" spans="1:8" x14ac:dyDescent="0.25">
      <c r="H30" s="30"/>
    </row>
    <row r="31" spans="1:8" x14ac:dyDescent="0.25">
      <c r="E31" s="55"/>
      <c r="F31" s="55"/>
      <c r="G31" s="55"/>
      <c r="H31" s="30"/>
    </row>
    <row r="32" spans="1:8" x14ac:dyDescent="0.25">
      <c r="A32" t="s">
        <v>37</v>
      </c>
      <c r="E32" s="52">
        <f>SUM(E27:E31)</f>
        <v>0</v>
      </c>
      <c r="F32" s="52">
        <f>SUM(F27:F31)</f>
        <v>0</v>
      </c>
      <c r="G32" s="52">
        <f>SUM(G26:G31)</f>
        <v>0</v>
      </c>
      <c r="H32" s="30"/>
    </row>
    <row r="33" spans="1:8" x14ac:dyDescent="0.25">
      <c r="H33" s="30"/>
    </row>
    <row r="34" spans="1:8" x14ac:dyDescent="0.25">
      <c r="B34" s="42"/>
    </row>
    <row r="35" spans="1:8" ht="52.5" customHeight="1" x14ac:dyDescent="0.25">
      <c r="A35" s="280" t="s">
        <v>305</v>
      </c>
      <c r="B35" s="280"/>
      <c r="C35" s="280"/>
      <c r="D35" s="280"/>
      <c r="E35" s="280"/>
      <c r="F35" s="280"/>
      <c r="G35" s="280"/>
      <c r="H35" s="100"/>
    </row>
    <row r="36" spans="1:8" x14ac:dyDescent="0.25">
      <c r="A36" s="28"/>
      <c r="H36" s="49"/>
    </row>
    <row r="37" spans="1:8" x14ac:dyDescent="0.25">
      <c r="A37" s="265" t="s">
        <v>278</v>
      </c>
      <c r="B37" s="265"/>
      <c r="C37" s="265"/>
      <c r="D37" s="265"/>
      <c r="E37" s="265"/>
      <c r="F37" s="265"/>
      <c r="G37" s="265"/>
    </row>
  </sheetData>
  <mergeCells count="4">
    <mergeCell ref="C5:D5"/>
    <mergeCell ref="E5:G5"/>
    <mergeCell ref="A35:G35"/>
    <mergeCell ref="A37:G37"/>
  </mergeCells>
  <phoneticPr fontId="0" type="noConversion"/>
  <pageMargins left="0.75" right="0.75" top="1" bottom="1" header="0.5" footer="0.5"/>
  <pageSetup scale="81"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4"/>
  <sheetViews>
    <sheetView tabSelected="1" zoomScaleNormal="100" workbookViewId="0">
      <selection activeCell="A5" sqref="A5:B5"/>
    </sheetView>
  </sheetViews>
  <sheetFormatPr defaultRowHeight="13.2" x14ac:dyDescent="0.25"/>
  <cols>
    <col min="1" max="1" width="43.88671875" customWidth="1"/>
    <col min="2" max="2" width="12.88671875" customWidth="1"/>
    <col min="3" max="3" width="9.109375" style="49" customWidth="1"/>
    <col min="4" max="4" width="11.88671875" style="49" customWidth="1"/>
    <col min="5" max="5" width="11" style="52" customWidth="1"/>
    <col min="6" max="6" width="10.6640625" style="52" customWidth="1"/>
    <col min="7" max="7" width="14" style="52" customWidth="1"/>
    <col min="8" max="8" width="26.109375" customWidth="1"/>
  </cols>
  <sheetData>
    <row r="1" spans="1:8" ht="15.6" x14ac:dyDescent="0.3">
      <c r="A1" s="69" t="s">
        <v>253</v>
      </c>
      <c r="B1" s="69"/>
      <c r="C1" s="69"/>
      <c r="D1" s="69"/>
      <c r="E1" s="69"/>
      <c r="F1" s="69"/>
      <c r="G1" s="69"/>
      <c r="H1" s="17"/>
    </row>
    <row r="2" spans="1:8" ht="15.6" x14ac:dyDescent="0.3">
      <c r="A2" s="69" t="s">
        <v>167</v>
      </c>
      <c r="B2" s="69"/>
      <c r="C2" s="69"/>
      <c r="D2" s="69"/>
      <c r="E2" s="69"/>
      <c r="F2" s="69"/>
      <c r="G2" s="69"/>
      <c r="H2" s="17"/>
    </row>
    <row r="3" spans="1:8" ht="15.6" x14ac:dyDescent="0.3">
      <c r="A3" s="26" t="s">
        <v>1</v>
      </c>
      <c r="B3" s="26"/>
      <c r="C3" s="26"/>
      <c r="D3" s="26"/>
      <c r="E3" s="26"/>
      <c r="F3" s="26"/>
      <c r="G3" s="26"/>
      <c r="H3" s="17"/>
    </row>
    <row r="4" spans="1:8" ht="15.6" x14ac:dyDescent="0.3">
      <c r="A4" s="17"/>
      <c r="B4" s="17"/>
      <c r="C4" s="56"/>
      <c r="D4" s="56"/>
      <c r="F4" s="91"/>
      <c r="G4" s="91"/>
    </row>
    <row r="5" spans="1:8" ht="27.75" customHeight="1" x14ac:dyDescent="0.25">
      <c r="A5" s="2"/>
      <c r="B5" s="2"/>
      <c r="C5" s="278" t="s">
        <v>248</v>
      </c>
      <c r="D5" s="282"/>
      <c r="E5" s="279" t="s">
        <v>249</v>
      </c>
      <c r="F5" s="279"/>
      <c r="G5" s="279"/>
      <c r="H5" s="43"/>
    </row>
    <row r="6" spans="1:8" x14ac:dyDescent="0.25">
      <c r="A6" s="7" t="s">
        <v>118</v>
      </c>
      <c r="B6" s="7" t="s">
        <v>60</v>
      </c>
      <c r="C6" s="57" t="s">
        <v>41</v>
      </c>
      <c r="D6" s="57" t="s">
        <v>61</v>
      </c>
      <c r="E6" s="76" t="s">
        <v>39</v>
      </c>
      <c r="F6" s="76" t="s">
        <v>47</v>
      </c>
      <c r="G6" s="76" t="s">
        <v>40</v>
      </c>
      <c r="H6" s="44"/>
    </row>
    <row r="7" spans="1:8" x14ac:dyDescent="0.25">
      <c r="A7" s="6" t="s">
        <v>195</v>
      </c>
      <c r="B7" s="42"/>
      <c r="H7" s="30"/>
    </row>
    <row r="8" spans="1:8" x14ac:dyDescent="0.25">
      <c r="A8" s="154" t="s">
        <v>350</v>
      </c>
      <c r="B8" s="42"/>
      <c r="C8" s="59"/>
      <c r="D8" s="59"/>
      <c r="E8" s="58"/>
      <c r="F8" s="58"/>
      <c r="G8" s="58"/>
      <c r="H8" s="30"/>
    </row>
    <row r="9" spans="1:8" x14ac:dyDescent="0.25">
      <c r="B9" s="42"/>
      <c r="C9" s="59"/>
      <c r="D9" s="59"/>
      <c r="E9" s="58"/>
      <c r="F9" s="58"/>
      <c r="G9" s="58"/>
      <c r="H9" s="30"/>
    </row>
    <row r="10" spans="1:8" x14ac:dyDescent="0.25">
      <c r="B10" s="42"/>
      <c r="C10" s="59"/>
      <c r="D10" s="59"/>
      <c r="E10" s="58"/>
      <c r="F10" s="58"/>
      <c r="G10" s="58"/>
      <c r="H10" s="30"/>
    </row>
    <row r="11" spans="1:8" x14ac:dyDescent="0.25">
      <c r="B11" s="42"/>
      <c r="C11" s="59"/>
      <c r="D11" s="59"/>
      <c r="E11" s="58"/>
      <c r="F11" s="58"/>
      <c r="G11" s="58"/>
      <c r="H11" s="30"/>
    </row>
    <row r="12" spans="1:8" x14ac:dyDescent="0.25">
      <c r="B12" s="42"/>
      <c r="C12" s="59"/>
      <c r="D12" s="59"/>
      <c r="E12" s="58"/>
      <c r="F12" s="58"/>
      <c r="G12" s="58"/>
      <c r="H12" s="30"/>
    </row>
    <row r="13" spans="1:8" x14ac:dyDescent="0.25">
      <c r="B13" s="42"/>
      <c r="C13" s="59"/>
      <c r="D13" s="59"/>
      <c r="E13" s="58"/>
      <c r="F13" s="58"/>
      <c r="G13" s="58"/>
      <c r="H13" s="30"/>
    </row>
    <row r="14" spans="1:8" x14ac:dyDescent="0.25">
      <c r="H14" s="30"/>
    </row>
    <row r="15" spans="1:8" x14ac:dyDescent="0.25">
      <c r="H15" s="30"/>
    </row>
    <row r="16" spans="1:8" x14ac:dyDescent="0.25">
      <c r="E16" s="55"/>
      <c r="F16" s="55"/>
      <c r="G16" s="55"/>
      <c r="H16" s="30"/>
    </row>
    <row r="17" spans="1:8" x14ac:dyDescent="0.25">
      <c r="A17" t="s">
        <v>37</v>
      </c>
      <c r="E17" s="52">
        <f>SUM(E7:E16)</f>
        <v>0</v>
      </c>
      <c r="F17" s="52">
        <f>SUM(F7:F16)</f>
        <v>0</v>
      </c>
      <c r="G17" s="52">
        <f>SUM(G7:G16)</f>
        <v>0</v>
      </c>
      <c r="H17" s="30"/>
    </row>
    <row r="18" spans="1:8" x14ac:dyDescent="0.25">
      <c r="H18" s="30"/>
    </row>
    <row r="19" spans="1:8" x14ac:dyDescent="0.25">
      <c r="A19" s="105" t="s">
        <v>196</v>
      </c>
      <c r="B19" s="101"/>
      <c r="C19" s="60"/>
      <c r="D19" s="60"/>
      <c r="E19" s="102"/>
      <c r="F19" s="102"/>
      <c r="G19" s="102"/>
      <c r="H19" s="30"/>
    </row>
    <row r="20" spans="1:8" x14ac:dyDescent="0.25">
      <c r="A20" s="154" t="s">
        <v>350</v>
      </c>
      <c r="H20" s="30"/>
    </row>
    <row r="21" spans="1:8" x14ac:dyDescent="0.25">
      <c r="H21" s="30"/>
    </row>
    <row r="22" spans="1:8" x14ac:dyDescent="0.25">
      <c r="H22" s="30"/>
    </row>
    <row r="23" spans="1:8" x14ac:dyDescent="0.25">
      <c r="H23" s="30"/>
    </row>
    <row r="24" spans="1:8" x14ac:dyDescent="0.25">
      <c r="H24" s="30"/>
    </row>
    <row r="25" spans="1:8" x14ac:dyDescent="0.25">
      <c r="H25" s="30"/>
    </row>
    <row r="26" spans="1:8" x14ac:dyDescent="0.25">
      <c r="H26" s="30"/>
    </row>
    <row r="27" spans="1:8" x14ac:dyDescent="0.25">
      <c r="H27" s="30"/>
    </row>
    <row r="28" spans="1:8" x14ac:dyDescent="0.25">
      <c r="E28" s="55"/>
      <c r="F28" s="55"/>
      <c r="G28" s="55"/>
      <c r="H28" s="30"/>
    </row>
    <row r="29" spans="1:8" x14ac:dyDescent="0.25">
      <c r="A29" t="s">
        <v>37</v>
      </c>
      <c r="E29" s="52">
        <f>SUM(E20:E28)</f>
        <v>0</v>
      </c>
      <c r="F29" s="52">
        <f>SUM(F20:F28)</f>
        <v>0</v>
      </c>
      <c r="G29" s="52">
        <f>SUM(G19:G28)</f>
        <v>0</v>
      </c>
      <c r="H29" s="30"/>
    </row>
    <row r="30" spans="1:8" x14ac:dyDescent="0.25">
      <c r="H30" s="30"/>
    </row>
    <row r="31" spans="1:8" x14ac:dyDescent="0.25">
      <c r="H31" s="30"/>
    </row>
    <row r="32" spans="1:8" ht="52.5" customHeight="1" x14ac:dyDescent="0.25">
      <c r="A32" s="280" t="s">
        <v>306</v>
      </c>
      <c r="B32" s="280"/>
      <c r="C32" s="280"/>
      <c r="D32" s="280"/>
      <c r="E32" s="280"/>
      <c r="F32" s="280"/>
      <c r="G32" s="280"/>
      <c r="H32" s="100"/>
    </row>
    <row r="33" spans="1:8" x14ac:dyDescent="0.25">
      <c r="A33" s="28"/>
      <c r="H33" s="49"/>
    </row>
    <row r="34" spans="1:8" x14ac:dyDescent="0.25">
      <c r="A34" s="265" t="s">
        <v>278</v>
      </c>
      <c r="B34" s="265"/>
      <c r="C34" s="265"/>
      <c r="D34" s="265"/>
      <c r="E34" s="265"/>
      <c r="F34" s="265"/>
      <c r="G34" s="265"/>
    </row>
  </sheetData>
  <mergeCells count="4">
    <mergeCell ref="E5:G5"/>
    <mergeCell ref="C5:D5"/>
    <mergeCell ref="A32:G32"/>
    <mergeCell ref="A34:G34"/>
  </mergeCells>
  <phoneticPr fontId="0" type="noConversion"/>
  <pageMargins left="0.75" right="0.75" top="1" bottom="1" header="0.5" footer="0.5"/>
  <pageSetup scale="8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3"/>
  <sheetViews>
    <sheetView tabSelected="1" topLeftCell="A25" workbookViewId="0">
      <selection activeCell="A5" sqref="A5:B5"/>
    </sheetView>
  </sheetViews>
  <sheetFormatPr defaultRowHeight="13.2" x14ac:dyDescent="0.25"/>
  <cols>
    <col min="1" max="1" width="34.109375" customWidth="1"/>
    <col min="2" max="2" width="19.33203125" customWidth="1"/>
    <col min="3" max="3" width="18.44140625" customWidth="1"/>
    <col min="4" max="4" width="19.5546875" customWidth="1"/>
    <col min="6" max="7" width="11.109375" bestFit="1" customWidth="1"/>
  </cols>
  <sheetData>
    <row r="1" spans="1:4" ht="15.6" x14ac:dyDescent="0.3">
      <c r="A1" s="283" t="s">
        <v>26</v>
      </c>
      <c r="B1" s="283"/>
      <c r="C1" s="283"/>
      <c r="D1" s="283"/>
    </row>
    <row r="2" spans="1:4" ht="15.6" x14ac:dyDescent="0.3">
      <c r="A2" s="17"/>
      <c r="B2" s="17"/>
      <c r="C2" s="17"/>
      <c r="D2" s="17"/>
    </row>
    <row r="3" spans="1:4" x14ac:dyDescent="0.25">
      <c r="A3" t="s">
        <v>443</v>
      </c>
      <c r="D3" s="49"/>
    </row>
    <row r="4" spans="1:4" x14ac:dyDescent="0.25">
      <c r="A4" t="s">
        <v>444</v>
      </c>
    </row>
    <row r="5" spans="1:4" x14ac:dyDescent="0.25">
      <c r="D5" s="49"/>
    </row>
    <row r="6" spans="1:4" x14ac:dyDescent="0.25">
      <c r="A6" s="70" t="s">
        <v>38</v>
      </c>
      <c r="B6" s="71"/>
      <c r="C6" s="71"/>
      <c r="D6" s="72"/>
    </row>
    <row r="7" spans="1:4" x14ac:dyDescent="0.25">
      <c r="B7" s="116" t="s">
        <v>281</v>
      </c>
      <c r="C7" s="116" t="s">
        <v>282</v>
      </c>
      <c r="D7" s="115"/>
    </row>
    <row r="8" spans="1:4" x14ac:dyDescent="0.25">
      <c r="A8" s="6" t="s">
        <v>279</v>
      </c>
      <c r="B8" s="109"/>
      <c r="C8" s="109"/>
      <c r="D8" s="49"/>
    </row>
    <row r="9" spans="1:4" x14ac:dyDescent="0.25">
      <c r="A9" s="8" t="s">
        <v>447</v>
      </c>
      <c r="B9" s="215">
        <f>SUM('10-SD Info - Brfst'!E10)*178</f>
        <v>914.00000000000011</v>
      </c>
      <c r="C9" s="178">
        <v>1.5</v>
      </c>
      <c r="D9" s="37">
        <f>+B9*C9</f>
        <v>1371.0000000000002</v>
      </c>
    </row>
    <row r="10" spans="1:4" x14ac:dyDescent="0.25">
      <c r="A10" s="8" t="s">
        <v>446</v>
      </c>
      <c r="B10" s="216">
        <f>SUM('10-SD Info - Brfst'!E11)*175</f>
        <v>762.92134831460669</v>
      </c>
      <c r="C10" s="179">
        <f>+[5]Sheet2!$F$7</f>
        <v>1.5</v>
      </c>
      <c r="D10" s="38">
        <f>+B10*C10</f>
        <v>1144.38202247191</v>
      </c>
    </row>
    <row r="11" spans="1:4" x14ac:dyDescent="0.25">
      <c r="A11" s="8" t="s">
        <v>448</v>
      </c>
      <c r="B11" s="216">
        <f>SUM('10-SD Info - Brfst'!G10)*178</f>
        <v>732</v>
      </c>
      <c r="C11" s="62">
        <v>0.3</v>
      </c>
      <c r="D11" s="37">
        <f>+B11*C11</f>
        <v>219.6</v>
      </c>
    </row>
    <row r="12" spans="1:4" x14ac:dyDescent="0.25">
      <c r="A12" s="8" t="s">
        <v>445</v>
      </c>
      <c r="B12" s="216">
        <f>SUM('10-SD Info - Brfst'!G11)*175</f>
        <v>454.2134831460674</v>
      </c>
      <c r="C12" s="62">
        <v>0.3</v>
      </c>
      <c r="D12" s="37">
        <f>+B12*C12</f>
        <v>136.26404494382021</v>
      </c>
    </row>
    <row r="13" spans="1:4" x14ac:dyDescent="0.25">
      <c r="A13" s="8" t="s">
        <v>41</v>
      </c>
      <c r="B13" s="216">
        <f>320.56/1.9*9.5/6</f>
        <v>267.13333333333338</v>
      </c>
      <c r="C13" s="16">
        <v>1.9</v>
      </c>
      <c r="D13" s="49">
        <f>+B13*C13</f>
        <v>507.5533333333334</v>
      </c>
    </row>
    <row r="14" spans="1:4" x14ac:dyDescent="0.25">
      <c r="B14" s="217"/>
      <c r="C14" s="4" t="s">
        <v>286</v>
      </c>
      <c r="D14" s="38">
        <f>SUM(D9:D13)</f>
        <v>3378.7994007490638</v>
      </c>
    </row>
    <row r="15" spans="1:4" x14ac:dyDescent="0.25">
      <c r="B15" s="217"/>
      <c r="D15" s="49"/>
    </row>
    <row r="16" spans="1:4" x14ac:dyDescent="0.25">
      <c r="A16" s="6" t="s">
        <v>280</v>
      </c>
      <c r="B16" s="217"/>
      <c r="D16" s="49"/>
    </row>
    <row r="17" spans="1:6" x14ac:dyDescent="0.25">
      <c r="A17" s="8" t="s">
        <v>447</v>
      </c>
      <c r="B17" s="215">
        <f>SUM('11-SD Info - Lunch'!E11)*175</f>
        <v>10358.25</v>
      </c>
      <c r="C17" s="15">
        <v>3</v>
      </c>
      <c r="D17" s="37">
        <f>+B17*C17</f>
        <v>31074.75</v>
      </c>
    </row>
    <row r="18" spans="1:6" x14ac:dyDescent="0.25">
      <c r="A18" s="8" t="s">
        <v>446</v>
      </c>
      <c r="B18" s="216">
        <f>SUM('11-SD Info - Lunch'!E12)*169</f>
        <v>7704.7100000000009</v>
      </c>
      <c r="C18" s="16">
        <f>+[5]Sheet2!$G$7</f>
        <v>3</v>
      </c>
      <c r="D18" s="38">
        <f>+B18*C18</f>
        <v>23114.130000000005</v>
      </c>
    </row>
    <row r="19" spans="1:6" x14ac:dyDescent="0.25">
      <c r="A19" s="8" t="s">
        <v>448</v>
      </c>
      <c r="B19" s="216">
        <f>SUM('11-SD Info - Lunch'!G11)*175</f>
        <v>3841.25</v>
      </c>
      <c r="C19" s="62">
        <v>0.4</v>
      </c>
      <c r="D19" s="38">
        <f>+B19*C19</f>
        <v>1536.5</v>
      </c>
    </row>
    <row r="20" spans="1:6" x14ac:dyDescent="0.25">
      <c r="A20" s="8" t="s">
        <v>445</v>
      </c>
      <c r="B20" s="216">
        <f>SUM('11-SD Info - Lunch'!G12)*169</f>
        <v>2649.92</v>
      </c>
      <c r="C20" s="62">
        <v>0.4</v>
      </c>
      <c r="D20" s="38">
        <f>+B20*C20</f>
        <v>1059.9680000000001</v>
      </c>
    </row>
    <row r="21" spans="1:6" x14ac:dyDescent="0.25">
      <c r="A21" s="8" t="s">
        <v>41</v>
      </c>
      <c r="B21" s="19">
        <f>850.97/4*9.5/6</f>
        <v>336.84229166666665</v>
      </c>
      <c r="C21" s="16">
        <v>4</v>
      </c>
      <c r="D21" s="49">
        <f>+B21*C21</f>
        <v>1347.3691666666666</v>
      </c>
    </row>
    <row r="22" spans="1:6" x14ac:dyDescent="0.25">
      <c r="C22" s="4" t="s">
        <v>285</v>
      </c>
      <c r="D22" s="38">
        <f>SUM(D17:D21)</f>
        <v>58132.717166666669</v>
      </c>
    </row>
    <row r="23" spans="1:6" x14ac:dyDescent="0.25">
      <c r="D23" s="49"/>
    </row>
    <row r="24" spans="1:6" x14ac:dyDescent="0.25">
      <c r="A24" s="6" t="s">
        <v>67</v>
      </c>
      <c r="D24" s="49"/>
    </row>
    <row r="25" spans="1:6" x14ac:dyDescent="0.25">
      <c r="A25" s="39" t="s">
        <v>171</v>
      </c>
      <c r="B25" s="10"/>
      <c r="C25" s="10"/>
      <c r="D25" s="37">
        <f>+B25*C25</f>
        <v>0</v>
      </c>
    </row>
    <row r="26" spans="1:6" x14ac:dyDescent="0.25">
      <c r="A26" s="39" t="s">
        <v>172</v>
      </c>
      <c r="B26" s="9"/>
      <c r="C26" s="41"/>
      <c r="D26" s="37">
        <f>+B26*C26</f>
        <v>0</v>
      </c>
    </row>
    <row r="27" spans="1:6" x14ac:dyDescent="0.25">
      <c r="A27" s="6"/>
      <c r="C27" s="4" t="s">
        <v>284</v>
      </c>
      <c r="D27" s="48">
        <v>0</v>
      </c>
    </row>
    <row r="28" spans="1:6" x14ac:dyDescent="0.25">
      <c r="D28" s="49"/>
    </row>
    <row r="29" spans="1:6" x14ac:dyDescent="0.25">
      <c r="A29" s="218" t="s">
        <v>42</v>
      </c>
      <c r="B29" s="219"/>
      <c r="C29" s="220" t="s">
        <v>43</v>
      </c>
      <c r="D29" s="221">
        <f>SUM('10-SD Info - Brfst'!H14,'11-SD Info - Lunch'!H14)</f>
        <v>48700.083333333336</v>
      </c>
      <c r="F29" s="49">
        <f>SUM(D29:D33,D13,D21)</f>
        <v>51872.005833333336</v>
      </c>
    </row>
    <row r="30" spans="1:6" x14ac:dyDescent="0.25">
      <c r="A30" s="218" t="s">
        <v>199</v>
      </c>
      <c r="B30" s="219"/>
      <c r="C30" s="220" t="s">
        <v>43</v>
      </c>
      <c r="D30" s="221">
        <v>1317</v>
      </c>
    </row>
    <row r="31" spans="1:6" x14ac:dyDescent="0.25">
      <c r="A31" s="222" t="s">
        <v>283</v>
      </c>
      <c r="B31" s="219"/>
      <c r="C31" s="220" t="s">
        <v>43</v>
      </c>
      <c r="D31" s="221">
        <v>0</v>
      </c>
    </row>
    <row r="32" spans="1:6" x14ac:dyDescent="0.25">
      <c r="A32" s="218" t="s">
        <v>44</v>
      </c>
      <c r="B32" s="219"/>
      <c r="C32" s="220" t="s">
        <v>43</v>
      </c>
      <c r="D32" s="221">
        <v>0</v>
      </c>
    </row>
    <row r="33" spans="1:7" x14ac:dyDescent="0.25">
      <c r="A33" s="218" t="s">
        <v>68</v>
      </c>
      <c r="B33" s="219"/>
      <c r="C33" s="220" t="s">
        <v>43</v>
      </c>
      <c r="D33" s="221">
        <v>0</v>
      </c>
    </row>
    <row r="34" spans="1:7" x14ac:dyDescent="0.25">
      <c r="A34" s="219"/>
      <c r="B34" s="219"/>
      <c r="C34" s="219"/>
      <c r="D34" s="223"/>
    </row>
    <row r="35" spans="1:7" x14ac:dyDescent="0.25">
      <c r="A35" s="219"/>
      <c r="B35" s="219"/>
      <c r="C35" s="224" t="s">
        <v>45</v>
      </c>
      <c r="D35" s="225">
        <f>+D14+D22+D27+D29+D30+D31+D32+D33</f>
        <v>111528.59990074908</v>
      </c>
    </row>
    <row r="36" spans="1:7" x14ac:dyDescent="0.25">
      <c r="A36" s="219"/>
      <c r="B36" s="219"/>
      <c r="C36" s="219"/>
      <c r="D36" s="223"/>
    </row>
    <row r="37" spans="1:7" x14ac:dyDescent="0.25">
      <c r="A37" s="284" t="s">
        <v>46</v>
      </c>
      <c r="B37" s="284"/>
      <c r="C37" s="284"/>
      <c r="D37" s="284"/>
    </row>
    <row r="38" spans="1:7" x14ac:dyDescent="0.25">
      <c r="A38" s="284" t="s">
        <v>200</v>
      </c>
      <c r="B38" s="284"/>
      <c r="C38" s="284"/>
      <c r="D38" s="284"/>
    </row>
    <row r="39" spans="1:7" x14ac:dyDescent="0.25">
      <c r="A39" s="285" t="s">
        <v>294</v>
      </c>
      <c r="B39" s="286"/>
      <c r="C39" s="286"/>
      <c r="D39" s="286"/>
    </row>
    <row r="40" spans="1:7" x14ac:dyDescent="0.25">
      <c r="A40" s="226" t="s">
        <v>255</v>
      </c>
      <c r="B40" s="227"/>
      <c r="C40" s="227"/>
      <c r="D40" s="228"/>
    </row>
    <row r="41" spans="1:7" ht="26.4" x14ac:dyDescent="0.25">
      <c r="A41" s="219"/>
      <c r="B41" s="229" t="s">
        <v>281</v>
      </c>
      <c r="C41" s="230" t="s">
        <v>334</v>
      </c>
      <c r="D41" s="231"/>
    </row>
    <row r="42" spans="1:7" x14ac:dyDescent="0.25">
      <c r="A42" s="232" t="s">
        <v>185</v>
      </c>
      <c r="B42" s="219"/>
      <c r="C42" s="219"/>
      <c r="D42" s="223"/>
    </row>
    <row r="43" spans="1:7" x14ac:dyDescent="0.25">
      <c r="A43" s="233" t="s">
        <v>47</v>
      </c>
      <c r="B43" s="215"/>
      <c r="C43" s="234">
        <v>1.79</v>
      </c>
      <c r="D43" s="225">
        <f t="shared" ref="D43:D50" si="0">+B43*C43</f>
        <v>0</v>
      </c>
    </row>
    <row r="44" spans="1:7" x14ac:dyDescent="0.25">
      <c r="A44" s="233" t="s">
        <v>451</v>
      </c>
      <c r="B44" s="216">
        <f>SUM('10-SD Info - Brfst'!F8,'10-SD Info - Brfst'!F9,'10-SD Info - Brfst'!F10)*178</f>
        <v>105342.38000000002</v>
      </c>
      <c r="C44" s="234">
        <v>2.14</v>
      </c>
      <c r="D44" s="231">
        <f t="shared" si="0"/>
        <v>225432.69320000007</v>
      </c>
      <c r="F44" s="49">
        <f>SUM(D43:D59)</f>
        <v>245806.85715685401</v>
      </c>
      <c r="G44" s="206">
        <f>SUM(B43:B59)/2</f>
        <v>60226.280651685403</v>
      </c>
    </row>
    <row r="45" spans="1:7" x14ac:dyDescent="0.25">
      <c r="A45" s="233" t="s">
        <v>452</v>
      </c>
      <c r="B45" s="216">
        <f>SUM('10-SD Info - Brfst'!F11)*175</f>
        <v>7582.0224719101125</v>
      </c>
      <c r="C45" s="234">
        <v>2.14</v>
      </c>
      <c r="D45" s="231">
        <f t="shared" si="0"/>
        <v>16225.528089887641</v>
      </c>
    </row>
    <row r="46" spans="1:7" x14ac:dyDescent="0.25">
      <c r="A46" s="233" t="s">
        <v>40</v>
      </c>
      <c r="B46" s="216"/>
      <c r="C46" s="234">
        <v>1.49</v>
      </c>
      <c r="D46" s="231">
        <f t="shared" si="0"/>
        <v>0</v>
      </c>
    </row>
    <row r="47" spans="1:7" x14ac:dyDescent="0.25">
      <c r="A47" s="233" t="s">
        <v>450</v>
      </c>
      <c r="B47" s="216">
        <f>SUM('10-SD Info - Brfst'!G8,'10-SD Info - Brfst'!G9,'10-SD Info - Brfst'!G10)*178</f>
        <v>732</v>
      </c>
      <c r="C47" s="234">
        <v>1.84</v>
      </c>
      <c r="D47" s="231">
        <f t="shared" si="0"/>
        <v>1346.88</v>
      </c>
    </row>
    <row r="48" spans="1:7" x14ac:dyDescent="0.25">
      <c r="A48" s="233" t="s">
        <v>449</v>
      </c>
      <c r="B48" s="216">
        <f>SUM('10-SD Info - Brfst'!G11)*175</f>
        <v>454.2134831460674</v>
      </c>
      <c r="C48" s="234">
        <v>1.84</v>
      </c>
      <c r="D48" s="231">
        <f t="shared" si="0"/>
        <v>835.75280898876406</v>
      </c>
    </row>
    <row r="49" spans="1:7" x14ac:dyDescent="0.25">
      <c r="A49" s="233" t="s">
        <v>453</v>
      </c>
      <c r="B49" s="216">
        <f>SUM('10-SD Info - Brfst'!E8,'10-SD Info - Brfst'!E9,'10-SD Info - Brfst'!E10)*178</f>
        <v>5579.0239999999994</v>
      </c>
      <c r="C49" s="234">
        <v>0.31</v>
      </c>
      <c r="D49" s="231">
        <f t="shared" si="0"/>
        <v>1729.4974399999999</v>
      </c>
    </row>
    <row r="50" spans="1:7" x14ac:dyDescent="0.25">
      <c r="A50" s="233" t="s">
        <v>454</v>
      </c>
      <c r="B50" s="216">
        <f>SUM('10-SD Info - Brfst'!E11)*175</f>
        <v>762.92134831460669</v>
      </c>
      <c r="C50" s="234">
        <v>0.31</v>
      </c>
      <c r="D50" s="231">
        <f t="shared" si="0"/>
        <v>236.50561797752806</v>
      </c>
    </row>
    <row r="51" spans="1:7" x14ac:dyDescent="0.25">
      <c r="A51" s="233"/>
      <c r="B51" s="217"/>
      <c r="C51" s="235"/>
      <c r="D51" s="223"/>
    </row>
    <row r="52" spans="1:7" x14ac:dyDescent="0.25">
      <c r="A52" s="232" t="s">
        <v>186</v>
      </c>
      <c r="B52" s="217"/>
      <c r="C52" s="235"/>
      <c r="D52" s="223"/>
    </row>
    <row r="53" spans="1:7" x14ac:dyDescent="0.25">
      <c r="A53" s="233" t="s">
        <v>310</v>
      </c>
      <c r="B53" s="215"/>
      <c r="C53" s="234">
        <v>1.79</v>
      </c>
      <c r="D53" s="225">
        <f>+B53*C53</f>
        <v>0</v>
      </c>
    </row>
    <row r="54" spans="1:7" x14ac:dyDescent="0.25">
      <c r="A54" s="233" t="s">
        <v>40</v>
      </c>
      <c r="B54" s="216"/>
      <c r="C54" s="234">
        <v>1.49</v>
      </c>
      <c r="D54" s="231">
        <f>+B54*C54</f>
        <v>0</v>
      </c>
    </row>
    <row r="55" spans="1:7" x14ac:dyDescent="0.25">
      <c r="A55" s="233" t="s">
        <v>309</v>
      </c>
      <c r="B55" s="216"/>
      <c r="C55" s="234">
        <v>0.31</v>
      </c>
      <c r="D55" s="231">
        <f>+B55*C55</f>
        <v>0</v>
      </c>
    </row>
    <row r="56" spans="1:7" x14ac:dyDescent="0.25">
      <c r="A56" s="233"/>
      <c r="B56" s="217"/>
      <c r="C56" s="236"/>
      <c r="D56" s="223"/>
    </row>
    <row r="57" spans="1:7" x14ac:dyDescent="0.25">
      <c r="A57" s="232" t="s">
        <v>187</v>
      </c>
      <c r="B57" s="217"/>
      <c r="C57" s="236"/>
      <c r="D57" s="223"/>
    </row>
    <row r="58" spans="1:7" x14ac:dyDescent="0.25">
      <c r="A58" s="233" t="s">
        <v>215</v>
      </c>
      <c r="B58" s="215"/>
      <c r="C58" s="237">
        <v>2.19</v>
      </c>
      <c r="D58" s="225">
        <f>+B58*C58</f>
        <v>0</v>
      </c>
    </row>
    <row r="59" spans="1:7" x14ac:dyDescent="0.25">
      <c r="A59" s="233" t="s">
        <v>216</v>
      </c>
      <c r="B59" s="216"/>
      <c r="C59" s="238">
        <v>2.2324999999999999</v>
      </c>
      <c r="D59" s="231">
        <f>+B59*C59</f>
        <v>0</v>
      </c>
    </row>
    <row r="60" spans="1:7" x14ac:dyDescent="0.25">
      <c r="A60" s="233"/>
      <c r="B60" s="217"/>
      <c r="C60" s="236"/>
      <c r="D60" s="223"/>
    </row>
    <row r="61" spans="1:7" x14ac:dyDescent="0.25">
      <c r="A61" s="232" t="s">
        <v>188</v>
      </c>
      <c r="B61" s="217"/>
      <c r="C61" s="236"/>
      <c r="D61" s="223"/>
    </row>
    <row r="62" spans="1:7" x14ac:dyDescent="0.25">
      <c r="A62" s="233" t="s">
        <v>47</v>
      </c>
      <c r="B62" s="215"/>
      <c r="C62" s="234">
        <v>3.31</v>
      </c>
      <c r="D62" s="225">
        <f t="shared" ref="D62:D75" si="1">+B62*C62</f>
        <v>0</v>
      </c>
      <c r="F62" s="49">
        <f>SUM(D62:D85)</f>
        <v>589009.6601000001</v>
      </c>
      <c r="G62" s="206">
        <f>SUM(B62:B85)</f>
        <v>194947.79</v>
      </c>
    </row>
    <row r="63" spans="1:7" x14ac:dyDescent="0.25">
      <c r="A63" s="233" t="s">
        <v>202</v>
      </c>
      <c r="B63" s="215"/>
      <c r="C63" s="234">
        <v>3.37</v>
      </c>
      <c r="D63" s="231">
        <f>+B63*C63</f>
        <v>0</v>
      </c>
    </row>
    <row r="64" spans="1:7" x14ac:dyDescent="0.25">
      <c r="A64" s="233" t="s">
        <v>48</v>
      </c>
      <c r="B64" s="215"/>
      <c r="C64" s="234">
        <v>3.33</v>
      </c>
      <c r="D64" s="231">
        <f t="shared" si="1"/>
        <v>0</v>
      </c>
    </row>
    <row r="65" spans="1:4" x14ac:dyDescent="0.25">
      <c r="A65" s="239" t="s">
        <v>455</v>
      </c>
      <c r="B65" s="215">
        <f>SUM('11-SD Info - Lunch'!F9,'11-SD Info - Lunch'!F10,'11-SD Info - Lunch'!F11)*175</f>
        <v>135980.25</v>
      </c>
      <c r="C65" s="234">
        <v>3.39</v>
      </c>
      <c r="D65" s="231">
        <f>+B65*C65</f>
        <v>460973.04750000004</v>
      </c>
    </row>
    <row r="66" spans="1:4" x14ac:dyDescent="0.25">
      <c r="A66" s="239" t="s">
        <v>456</v>
      </c>
      <c r="B66" s="215">
        <f>SUM('11-SD Info - Lunch'!F12)*169</f>
        <v>29387.409999999996</v>
      </c>
      <c r="C66" s="234">
        <v>3.39</v>
      </c>
      <c r="D66" s="231">
        <f>+B66*C66</f>
        <v>99623.319899999988</v>
      </c>
    </row>
    <row r="67" spans="1:4" x14ac:dyDescent="0.25">
      <c r="A67" s="233" t="s">
        <v>40</v>
      </c>
      <c r="B67" s="216"/>
      <c r="C67" s="234">
        <v>2.91</v>
      </c>
      <c r="D67" s="231">
        <f t="shared" si="1"/>
        <v>0</v>
      </c>
    </row>
    <row r="68" spans="1:4" x14ac:dyDescent="0.25">
      <c r="A68" s="233" t="s">
        <v>203</v>
      </c>
      <c r="B68" s="216"/>
      <c r="C68" s="234">
        <v>2.97</v>
      </c>
      <c r="D68" s="231">
        <f>+B68*C68</f>
        <v>0</v>
      </c>
    </row>
    <row r="69" spans="1:4" x14ac:dyDescent="0.25">
      <c r="A69" s="233" t="s">
        <v>49</v>
      </c>
      <c r="B69" s="216"/>
      <c r="C69" s="234">
        <v>2.93</v>
      </c>
      <c r="D69" s="231">
        <f t="shared" si="1"/>
        <v>0</v>
      </c>
    </row>
    <row r="70" spans="1:4" x14ac:dyDescent="0.25">
      <c r="A70" s="239" t="s">
        <v>457</v>
      </c>
      <c r="B70" s="216">
        <f>SUM('11-SD Info - Lunch'!G9,'11-SD Info - Lunch'!G10,'11-SD Info - Lunch'!G11)*175</f>
        <v>3841.25</v>
      </c>
      <c r="C70" s="234">
        <v>2.99</v>
      </c>
      <c r="D70" s="231">
        <f>+B70*C70</f>
        <v>11485.337500000001</v>
      </c>
    </row>
    <row r="71" spans="1:4" x14ac:dyDescent="0.25">
      <c r="A71" s="239" t="s">
        <v>458</v>
      </c>
      <c r="B71" s="216">
        <f>SUM('11-SD Info - Lunch'!G12)*169</f>
        <v>2649.92</v>
      </c>
      <c r="C71" s="234">
        <v>2.99</v>
      </c>
      <c r="D71" s="231">
        <f>+B71*C71</f>
        <v>7923.2608000000009</v>
      </c>
    </row>
    <row r="72" spans="1:4" x14ac:dyDescent="0.25">
      <c r="A72" s="233" t="s">
        <v>39</v>
      </c>
      <c r="B72" s="216"/>
      <c r="C72" s="234">
        <v>0.31</v>
      </c>
      <c r="D72" s="231">
        <f t="shared" si="1"/>
        <v>0</v>
      </c>
    </row>
    <row r="73" spans="1:4" x14ac:dyDescent="0.25">
      <c r="A73" s="233" t="s">
        <v>204</v>
      </c>
      <c r="B73" s="216"/>
      <c r="C73" s="234">
        <v>0.37</v>
      </c>
      <c r="D73" s="231">
        <f>+B73*C73</f>
        <v>0</v>
      </c>
    </row>
    <row r="74" spans="1:4" x14ac:dyDescent="0.25">
      <c r="A74" s="233" t="s">
        <v>201</v>
      </c>
      <c r="B74" s="216"/>
      <c r="C74" s="234">
        <v>0.33</v>
      </c>
      <c r="D74" s="231">
        <f>+B74*C74</f>
        <v>0</v>
      </c>
    </row>
    <row r="75" spans="1:4" x14ac:dyDescent="0.25">
      <c r="A75" s="239" t="s">
        <v>459</v>
      </c>
      <c r="B75" s="216">
        <f>SUM('11-SD Info - Lunch'!E9,'11-SD Info - Lunch'!E10,'11-SD Info - Lunch'!E11)*175</f>
        <v>15384.25</v>
      </c>
      <c r="C75" s="240">
        <v>0.39</v>
      </c>
      <c r="D75" s="231">
        <f t="shared" si="1"/>
        <v>5999.8575000000001</v>
      </c>
    </row>
    <row r="76" spans="1:4" x14ac:dyDescent="0.25">
      <c r="A76" s="239" t="s">
        <v>460</v>
      </c>
      <c r="B76" s="216">
        <f>SUM('11-SD Info - Lunch'!E12)*169</f>
        <v>7704.7100000000009</v>
      </c>
      <c r="C76" s="240">
        <v>0.39</v>
      </c>
      <c r="D76" s="231">
        <f t="shared" ref="D76" si="2">+B76*C76</f>
        <v>3004.8369000000007</v>
      </c>
    </row>
    <row r="77" spans="1:4" x14ac:dyDescent="0.25">
      <c r="A77" s="219"/>
      <c r="B77" s="217"/>
      <c r="C77" s="241"/>
      <c r="D77" s="223"/>
    </row>
    <row r="78" spans="1:4" x14ac:dyDescent="0.25">
      <c r="A78" s="232" t="s">
        <v>189</v>
      </c>
      <c r="B78" s="217"/>
      <c r="C78" s="241"/>
      <c r="D78" s="223"/>
    </row>
    <row r="79" spans="1:4" x14ac:dyDescent="0.25">
      <c r="A79" s="233" t="s">
        <v>310</v>
      </c>
      <c r="B79" s="215"/>
      <c r="C79" s="242">
        <v>3.31</v>
      </c>
      <c r="D79" s="225">
        <f>+B79*C79</f>
        <v>0</v>
      </c>
    </row>
    <row r="80" spans="1:4" x14ac:dyDescent="0.25">
      <c r="A80" s="233" t="s">
        <v>40</v>
      </c>
      <c r="B80" s="216"/>
      <c r="C80" s="240">
        <v>2.91</v>
      </c>
      <c r="D80" s="231">
        <f>+B80*C80</f>
        <v>0</v>
      </c>
    </row>
    <row r="81" spans="1:4" x14ac:dyDescent="0.25">
      <c r="A81" s="233" t="s">
        <v>39</v>
      </c>
      <c r="B81" s="216"/>
      <c r="C81" s="240">
        <v>0.31</v>
      </c>
      <c r="D81" s="231">
        <f>+B81*C81</f>
        <v>0</v>
      </c>
    </row>
    <row r="82" spans="1:4" x14ac:dyDescent="0.25">
      <c r="A82" s="233"/>
      <c r="B82" s="217"/>
      <c r="C82" s="243"/>
      <c r="D82" s="223"/>
    </row>
    <row r="83" spans="1:4" x14ac:dyDescent="0.25">
      <c r="A83" s="232" t="s">
        <v>190</v>
      </c>
      <c r="B83" s="217"/>
      <c r="C83" s="243"/>
      <c r="D83" s="223"/>
    </row>
    <row r="84" spans="1:4" x14ac:dyDescent="0.25">
      <c r="A84" s="233" t="s">
        <v>215</v>
      </c>
      <c r="B84" s="215"/>
      <c r="C84" s="237">
        <v>3.8574999999999999</v>
      </c>
      <c r="D84" s="225">
        <f>+B84*C84</f>
        <v>0</v>
      </c>
    </row>
    <row r="85" spans="1:4" x14ac:dyDescent="0.25">
      <c r="A85" s="233" t="s">
        <v>216</v>
      </c>
      <c r="B85" s="216"/>
      <c r="C85" s="238">
        <v>3.9224999999999999</v>
      </c>
      <c r="D85" s="231">
        <f>+B85*C85</f>
        <v>0</v>
      </c>
    </row>
    <row r="86" spans="1:4" x14ac:dyDescent="0.25">
      <c r="A86" s="233"/>
      <c r="B86" s="217"/>
      <c r="C86" s="241"/>
      <c r="D86" s="223"/>
    </row>
    <row r="87" spans="1:4" x14ac:dyDescent="0.25">
      <c r="A87" s="232" t="s">
        <v>192</v>
      </c>
      <c r="B87" s="217"/>
      <c r="C87" s="241"/>
      <c r="D87" s="223"/>
    </row>
    <row r="88" spans="1:4" x14ac:dyDescent="0.25">
      <c r="A88" s="233" t="s">
        <v>47</v>
      </c>
      <c r="B88" s="215"/>
      <c r="C88" s="242">
        <v>0.91</v>
      </c>
      <c r="D88" s="225">
        <f>+B88*C88</f>
        <v>0</v>
      </c>
    </row>
    <row r="89" spans="1:4" x14ac:dyDescent="0.25">
      <c r="A89" s="233" t="s">
        <v>40</v>
      </c>
      <c r="B89" s="216"/>
      <c r="C89" s="240">
        <v>0.45</v>
      </c>
      <c r="D89" s="231">
        <f>+B89*C89</f>
        <v>0</v>
      </c>
    </row>
    <row r="90" spans="1:4" x14ac:dyDescent="0.25">
      <c r="A90" s="233" t="s">
        <v>39</v>
      </c>
      <c r="B90" s="216"/>
      <c r="C90" s="240">
        <v>0.08</v>
      </c>
      <c r="D90" s="231">
        <f>+B90*C90</f>
        <v>0</v>
      </c>
    </row>
    <row r="91" spans="1:4" x14ac:dyDescent="0.25">
      <c r="A91" s="233"/>
      <c r="B91" s="217"/>
      <c r="C91" s="236"/>
      <c r="D91" s="223"/>
    </row>
    <row r="92" spans="1:4" x14ac:dyDescent="0.25">
      <c r="A92" s="232" t="s">
        <v>191</v>
      </c>
      <c r="B92" s="217"/>
      <c r="C92" s="236"/>
      <c r="D92" s="223"/>
    </row>
    <row r="93" spans="1:4" x14ac:dyDescent="0.25">
      <c r="A93" s="233" t="s">
        <v>310</v>
      </c>
      <c r="B93" s="215"/>
      <c r="C93" s="242">
        <v>0.91</v>
      </c>
      <c r="D93" s="225">
        <f>+B93*C93</f>
        <v>0</v>
      </c>
    </row>
    <row r="94" spans="1:4" x14ac:dyDescent="0.25">
      <c r="A94" s="233" t="s">
        <v>40</v>
      </c>
      <c r="B94" s="216"/>
      <c r="C94" s="240">
        <v>0.45</v>
      </c>
      <c r="D94" s="231">
        <f>+B94*C94</f>
        <v>0</v>
      </c>
    </row>
    <row r="95" spans="1:4" x14ac:dyDescent="0.25">
      <c r="A95" s="233" t="s">
        <v>39</v>
      </c>
      <c r="B95" s="216"/>
      <c r="C95" s="240">
        <v>0.08</v>
      </c>
      <c r="D95" s="231">
        <f>+B95*C95</f>
        <v>0</v>
      </c>
    </row>
    <row r="96" spans="1:4" x14ac:dyDescent="0.25">
      <c r="A96" s="233"/>
      <c r="B96" s="217"/>
      <c r="C96" s="236"/>
      <c r="D96" s="223"/>
    </row>
    <row r="97" spans="1:4" x14ac:dyDescent="0.25">
      <c r="A97" s="232" t="s">
        <v>193</v>
      </c>
      <c r="B97" s="217"/>
      <c r="C97" s="236"/>
      <c r="D97" s="223"/>
    </row>
    <row r="98" spans="1:4" x14ac:dyDescent="0.25">
      <c r="A98" s="233" t="s">
        <v>215</v>
      </c>
      <c r="B98" s="215"/>
      <c r="C98" s="237">
        <v>0.91</v>
      </c>
      <c r="D98" s="225">
        <f>+B98*C98</f>
        <v>0</v>
      </c>
    </row>
    <row r="99" spans="1:4" x14ac:dyDescent="0.25">
      <c r="A99" s="233" t="s">
        <v>216</v>
      </c>
      <c r="B99" s="216"/>
      <c r="C99" s="238">
        <v>0.93</v>
      </c>
      <c r="D99" s="231">
        <f>+B99*C99</f>
        <v>0</v>
      </c>
    </row>
    <row r="100" spans="1:4" x14ac:dyDescent="0.25">
      <c r="A100" s="233"/>
      <c r="B100" s="217"/>
      <c r="C100" s="236"/>
      <c r="D100" s="223"/>
    </row>
    <row r="101" spans="1:4" x14ac:dyDescent="0.25">
      <c r="A101" s="232" t="s">
        <v>184</v>
      </c>
      <c r="B101" s="217"/>
      <c r="C101" s="236"/>
      <c r="D101" s="223"/>
    </row>
    <row r="102" spans="1:4" x14ac:dyDescent="0.25">
      <c r="A102" s="233" t="s">
        <v>310</v>
      </c>
      <c r="B102" s="215"/>
      <c r="C102" s="242">
        <v>3.31</v>
      </c>
      <c r="D102" s="225">
        <f>+B102*C102</f>
        <v>0</v>
      </c>
    </row>
    <row r="103" spans="1:4" x14ac:dyDescent="0.25">
      <c r="A103" s="233" t="s">
        <v>40</v>
      </c>
      <c r="B103" s="216"/>
      <c r="C103" s="240">
        <v>2.91</v>
      </c>
      <c r="D103" s="231">
        <f>+B103*C103</f>
        <v>0</v>
      </c>
    </row>
    <row r="104" spans="1:4" x14ac:dyDescent="0.25">
      <c r="A104" s="233" t="s">
        <v>39</v>
      </c>
      <c r="B104" s="216"/>
      <c r="C104" s="240">
        <v>0.31</v>
      </c>
      <c r="D104" s="231">
        <f>+B104*C104</f>
        <v>0</v>
      </c>
    </row>
    <row r="105" spans="1:4" x14ac:dyDescent="0.25">
      <c r="A105" s="233"/>
      <c r="B105" s="217"/>
      <c r="C105" s="241"/>
      <c r="D105" s="223"/>
    </row>
    <row r="106" spans="1:4" x14ac:dyDescent="0.25">
      <c r="A106" s="232" t="s">
        <v>194</v>
      </c>
      <c r="B106" s="217"/>
      <c r="C106" s="243"/>
      <c r="D106" s="223"/>
    </row>
    <row r="107" spans="1:4" x14ac:dyDescent="0.25">
      <c r="A107" s="233" t="s">
        <v>215</v>
      </c>
      <c r="B107" s="215"/>
      <c r="C107" s="237">
        <v>3.8574999999999999</v>
      </c>
      <c r="D107" s="225">
        <f>+B107*C107</f>
        <v>0</v>
      </c>
    </row>
    <row r="108" spans="1:4" x14ac:dyDescent="0.25">
      <c r="A108" s="233" t="s">
        <v>216</v>
      </c>
      <c r="B108" s="216"/>
      <c r="C108" s="238">
        <v>3.9224999999999999</v>
      </c>
      <c r="D108" s="231">
        <f>+B108*C108</f>
        <v>0</v>
      </c>
    </row>
    <row r="109" spans="1:4" x14ac:dyDescent="0.25">
      <c r="A109" s="233"/>
      <c r="B109" s="217"/>
      <c r="C109" s="241"/>
      <c r="D109" s="223"/>
    </row>
    <row r="110" spans="1:4" x14ac:dyDescent="0.25">
      <c r="A110" s="219"/>
      <c r="B110" s="217"/>
      <c r="C110" s="244" t="s">
        <v>50</v>
      </c>
      <c r="D110" s="225">
        <f>SUM(D43:D107)</f>
        <v>834816.5172568541</v>
      </c>
    </row>
    <row r="111" spans="1:4" x14ac:dyDescent="0.25">
      <c r="A111" s="219"/>
      <c r="B111" s="217"/>
      <c r="C111" s="241"/>
      <c r="D111" s="223"/>
    </row>
    <row r="112" spans="1:4" x14ac:dyDescent="0.25">
      <c r="A112" s="232" t="s">
        <v>67</v>
      </c>
      <c r="B112" s="217"/>
      <c r="C112" s="241"/>
      <c r="D112" s="223"/>
    </row>
    <row r="113" spans="1:4" x14ac:dyDescent="0.25">
      <c r="A113" s="233" t="s">
        <v>39</v>
      </c>
      <c r="B113" s="215"/>
      <c r="C113" s="245">
        <v>0.20499999999999999</v>
      </c>
      <c r="D113" s="225">
        <f>+B113*C113</f>
        <v>0</v>
      </c>
    </row>
    <row r="114" spans="1:4" x14ac:dyDescent="0.25">
      <c r="A114" s="233" t="s">
        <v>47</v>
      </c>
      <c r="B114" s="216"/>
      <c r="C114" s="246" t="s">
        <v>132</v>
      </c>
      <c r="D114" s="231"/>
    </row>
    <row r="115" spans="1:4" x14ac:dyDescent="0.25">
      <c r="A115" s="219"/>
      <c r="B115" s="219"/>
      <c r="C115" s="219"/>
      <c r="D115" s="223"/>
    </row>
    <row r="116" spans="1:4" x14ac:dyDescent="0.25">
      <c r="A116" s="219"/>
      <c r="B116" s="219"/>
      <c r="C116" s="224" t="s">
        <v>51</v>
      </c>
      <c r="D116" s="225">
        <f>+D113+D114</f>
        <v>0</v>
      </c>
    </row>
    <row r="117" spans="1:4" x14ac:dyDescent="0.25">
      <c r="A117" s="219"/>
      <c r="B117" s="219"/>
      <c r="C117" s="219"/>
      <c r="D117" s="223"/>
    </row>
    <row r="118" spans="1:4" x14ac:dyDescent="0.25">
      <c r="A118" s="219"/>
      <c r="B118" s="219" t="s">
        <v>52</v>
      </c>
      <c r="C118" s="219"/>
      <c r="D118" s="225">
        <f>+D110+D116</f>
        <v>834816.5172568541</v>
      </c>
    </row>
    <row r="119" spans="1:4" x14ac:dyDescent="0.25">
      <c r="A119" s="219"/>
      <c r="B119" s="219" t="s">
        <v>219</v>
      </c>
      <c r="C119" s="219"/>
      <c r="D119" s="225">
        <v>0</v>
      </c>
    </row>
    <row r="120" spans="1:4" x14ac:dyDescent="0.25">
      <c r="A120" s="219"/>
      <c r="B120" s="219" t="s">
        <v>179</v>
      </c>
      <c r="C120" s="219"/>
      <c r="D120" s="221">
        <v>26346.17</v>
      </c>
    </row>
    <row r="121" spans="1:4" x14ac:dyDescent="0.25">
      <c r="A121" s="219"/>
      <c r="B121" s="219" t="s">
        <v>180</v>
      </c>
      <c r="C121" s="219"/>
      <c r="D121" s="221">
        <v>1654.17</v>
      </c>
    </row>
    <row r="122" spans="1:4" x14ac:dyDescent="0.25">
      <c r="A122" s="219"/>
      <c r="B122" s="219" t="s">
        <v>210</v>
      </c>
      <c r="C122" s="219"/>
      <c r="D122" s="221">
        <v>0</v>
      </c>
    </row>
    <row r="123" spans="1:4" x14ac:dyDescent="0.25">
      <c r="A123" s="219"/>
      <c r="B123" s="219" t="s">
        <v>53</v>
      </c>
      <c r="C123" s="219"/>
      <c r="D123" s="221">
        <v>0</v>
      </c>
    </row>
    <row r="124" spans="1:4" x14ac:dyDescent="0.25">
      <c r="A124" s="219"/>
      <c r="B124" s="219" t="s">
        <v>45</v>
      </c>
      <c r="C124" s="219"/>
      <c r="D124" s="231">
        <f>+D35</f>
        <v>111528.59990074908</v>
      </c>
    </row>
    <row r="125" spans="1:4" x14ac:dyDescent="0.25">
      <c r="A125" s="219"/>
      <c r="B125" s="219"/>
      <c r="C125" s="219"/>
      <c r="D125" s="223"/>
    </row>
    <row r="126" spans="1:4" x14ac:dyDescent="0.25">
      <c r="A126" s="219"/>
      <c r="B126" s="219"/>
      <c r="C126" s="224" t="s">
        <v>54</v>
      </c>
      <c r="D126" s="225">
        <f>SUM(D118:D125)</f>
        <v>974345.45715760323</v>
      </c>
    </row>
    <row r="127" spans="1:4" x14ac:dyDescent="0.25">
      <c r="A127" s="219"/>
      <c r="B127" s="219"/>
      <c r="C127" s="219"/>
      <c r="D127" s="223"/>
    </row>
    <row r="128" spans="1:4" x14ac:dyDescent="0.25">
      <c r="A128" s="219"/>
      <c r="B128" s="219"/>
      <c r="C128" s="219"/>
      <c r="D128" s="223"/>
    </row>
    <row r="129" spans="1:4" ht="42.75" customHeight="1" x14ac:dyDescent="0.25">
      <c r="A129" s="287" t="s">
        <v>461</v>
      </c>
      <c r="B129" s="288"/>
      <c r="C129" s="288"/>
      <c r="D129" s="288"/>
    </row>
    <row r="130" spans="1:4" x14ac:dyDescent="0.25">
      <c r="A130" s="219"/>
      <c r="B130" s="219"/>
      <c r="C130" s="219"/>
      <c r="D130" s="223"/>
    </row>
    <row r="131" spans="1:4" x14ac:dyDescent="0.25">
      <c r="A131" s="219"/>
      <c r="B131" s="219"/>
      <c r="C131" s="219"/>
      <c r="D131" s="223"/>
    </row>
    <row r="132" spans="1:4" x14ac:dyDescent="0.25">
      <c r="A132" s="219"/>
      <c r="B132" s="219"/>
      <c r="C132" s="219"/>
      <c r="D132" s="223"/>
    </row>
    <row r="133" spans="1:4" x14ac:dyDescent="0.25">
      <c r="A133" s="219"/>
      <c r="B133" s="219"/>
      <c r="C133" s="219"/>
      <c r="D133" s="223"/>
    </row>
    <row r="134" spans="1:4" x14ac:dyDescent="0.25">
      <c r="A134" s="219"/>
      <c r="B134" s="219"/>
      <c r="C134" s="219"/>
      <c r="D134" s="223"/>
    </row>
    <row r="135" spans="1:4" x14ac:dyDescent="0.25">
      <c r="A135" s="219"/>
      <c r="B135" s="219"/>
      <c r="C135" s="219"/>
      <c r="D135" s="223"/>
    </row>
    <row r="136" spans="1:4" x14ac:dyDescent="0.25">
      <c r="A136" s="219"/>
      <c r="B136" s="219"/>
      <c r="C136" s="219"/>
      <c r="D136" s="223"/>
    </row>
    <row r="137" spans="1:4" x14ac:dyDescent="0.25">
      <c r="A137" s="219"/>
      <c r="B137" s="219"/>
      <c r="C137" s="219"/>
      <c r="D137" s="223"/>
    </row>
    <row r="138" spans="1:4" x14ac:dyDescent="0.25">
      <c r="A138" s="219"/>
      <c r="B138" s="219"/>
      <c r="C138" s="219"/>
      <c r="D138" s="223"/>
    </row>
    <row r="139" spans="1:4" x14ac:dyDescent="0.25">
      <c r="A139" s="219"/>
      <c r="B139" s="219"/>
      <c r="C139" s="219"/>
      <c r="D139" s="223"/>
    </row>
    <row r="140" spans="1:4" x14ac:dyDescent="0.25">
      <c r="A140" s="219"/>
      <c r="B140" s="219"/>
      <c r="C140" s="219"/>
      <c r="D140" s="223"/>
    </row>
    <row r="141" spans="1:4" x14ac:dyDescent="0.25">
      <c r="A141" s="219"/>
      <c r="B141" s="219"/>
      <c r="C141" s="219"/>
      <c r="D141" s="223"/>
    </row>
    <row r="142" spans="1:4" x14ac:dyDescent="0.25">
      <c r="A142" s="219"/>
      <c r="B142" s="219"/>
      <c r="C142" s="219"/>
      <c r="D142" s="223"/>
    </row>
    <row r="143" spans="1:4" x14ac:dyDescent="0.25">
      <c r="A143" s="219"/>
      <c r="B143" s="219"/>
      <c r="C143" s="219"/>
      <c r="D143" s="223"/>
    </row>
    <row r="144" spans="1:4" x14ac:dyDescent="0.25">
      <c r="A144" s="219"/>
      <c r="B144" s="219"/>
      <c r="C144" s="219"/>
      <c r="D144" s="223"/>
    </row>
    <row r="145" spans="1:4" x14ac:dyDescent="0.25">
      <c r="A145" s="219"/>
      <c r="B145" s="219"/>
      <c r="C145" s="219"/>
      <c r="D145" s="223"/>
    </row>
    <row r="146" spans="1:4" x14ac:dyDescent="0.25">
      <c r="A146" s="219"/>
      <c r="B146" s="219"/>
      <c r="C146" s="219"/>
      <c r="D146" s="223"/>
    </row>
    <row r="147" spans="1:4" x14ac:dyDescent="0.25">
      <c r="A147" s="219"/>
      <c r="B147" s="219"/>
      <c r="C147" s="219"/>
      <c r="D147" s="223"/>
    </row>
    <row r="148" spans="1:4" x14ac:dyDescent="0.25">
      <c r="A148" s="219"/>
      <c r="B148" s="219"/>
      <c r="C148" s="219"/>
      <c r="D148" s="223"/>
    </row>
    <row r="149" spans="1:4" x14ac:dyDescent="0.25">
      <c r="A149" s="219"/>
      <c r="B149" s="219"/>
      <c r="C149" s="219"/>
      <c r="D149" s="223"/>
    </row>
    <row r="150" spans="1:4" x14ac:dyDescent="0.25">
      <c r="A150" s="219"/>
      <c r="B150" s="219"/>
      <c r="C150" s="219"/>
      <c r="D150" s="223"/>
    </row>
    <row r="151" spans="1:4" x14ac:dyDescent="0.25">
      <c r="A151" s="219"/>
      <c r="B151" s="219"/>
      <c r="C151" s="219"/>
      <c r="D151" s="223"/>
    </row>
    <row r="152" spans="1:4" x14ac:dyDescent="0.25">
      <c r="A152" s="219"/>
      <c r="B152" s="219"/>
      <c r="C152" s="219"/>
      <c r="D152" s="223"/>
    </row>
    <row r="153" spans="1:4" x14ac:dyDescent="0.25">
      <c r="A153" s="219"/>
      <c r="B153" s="219"/>
      <c r="C153" s="219"/>
      <c r="D153" s="223"/>
    </row>
    <row r="154" spans="1:4" x14ac:dyDescent="0.25">
      <c r="A154" s="219"/>
      <c r="B154" s="219"/>
      <c r="C154" s="219"/>
      <c r="D154" s="223"/>
    </row>
    <row r="155" spans="1:4" x14ac:dyDescent="0.25">
      <c r="A155" s="219"/>
      <c r="B155" s="219"/>
      <c r="C155" s="219"/>
      <c r="D155" s="223"/>
    </row>
    <row r="156" spans="1:4" x14ac:dyDescent="0.25">
      <c r="A156" s="219"/>
      <c r="B156" s="219"/>
      <c r="C156" s="219"/>
      <c r="D156" s="223"/>
    </row>
    <row r="157" spans="1:4" x14ac:dyDescent="0.25">
      <c r="A157" s="219"/>
      <c r="B157" s="219"/>
      <c r="C157" s="219"/>
      <c r="D157" s="223"/>
    </row>
    <row r="158" spans="1:4" x14ac:dyDescent="0.25">
      <c r="A158" s="219"/>
      <c r="B158" s="219"/>
      <c r="C158" s="219"/>
      <c r="D158" s="223"/>
    </row>
    <row r="159" spans="1:4" x14ac:dyDescent="0.25">
      <c r="A159" s="219"/>
      <c r="B159" s="219"/>
      <c r="C159" s="219"/>
      <c r="D159" s="223"/>
    </row>
    <row r="160" spans="1:4" x14ac:dyDescent="0.25">
      <c r="A160" s="219"/>
      <c r="B160" s="219"/>
      <c r="C160" s="219"/>
      <c r="D160" s="223"/>
    </row>
    <row r="161" spans="1:4" x14ac:dyDescent="0.25">
      <c r="A161" s="219"/>
      <c r="B161" s="219"/>
      <c r="C161" s="219"/>
      <c r="D161" s="223"/>
    </row>
    <row r="162" spans="1:4" x14ac:dyDescent="0.25">
      <c r="A162" s="219"/>
      <c r="B162" s="219"/>
      <c r="C162" s="219"/>
      <c r="D162" s="223"/>
    </row>
    <row r="163" spans="1:4" x14ac:dyDescent="0.25">
      <c r="A163" s="219"/>
      <c r="B163" s="219"/>
      <c r="C163" s="219"/>
      <c r="D163" s="223"/>
    </row>
    <row r="164" spans="1:4" x14ac:dyDescent="0.25">
      <c r="A164" s="219"/>
      <c r="B164" s="219"/>
      <c r="C164" s="219"/>
      <c r="D164" s="223"/>
    </row>
    <row r="165" spans="1:4" x14ac:dyDescent="0.25">
      <c r="A165" s="219"/>
      <c r="B165" s="219"/>
      <c r="C165" s="219"/>
      <c r="D165" s="223"/>
    </row>
    <row r="166" spans="1:4" x14ac:dyDescent="0.25">
      <c r="A166" s="219"/>
      <c r="B166" s="219"/>
      <c r="C166" s="219"/>
      <c r="D166" s="223"/>
    </row>
    <row r="167" spans="1:4" x14ac:dyDescent="0.25">
      <c r="A167" s="219"/>
      <c r="B167" s="219"/>
      <c r="C167" s="219"/>
      <c r="D167" s="223"/>
    </row>
    <row r="168" spans="1:4" x14ac:dyDescent="0.25">
      <c r="A168" s="219"/>
      <c r="B168" s="219"/>
      <c r="C168" s="219"/>
      <c r="D168" s="223"/>
    </row>
    <row r="169" spans="1:4" x14ac:dyDescent="0.25">
      <c r="A169" s="219"/>
      <c r="B169" s="219"/>
      <c r="C169" s="219"/>
      <c r="D169" s="223"/>
    </row>
    <row r="170" spans="1:4" x14ac:dyDescent="0.25">
      <c r="A170" s="219"/>
      <c r="B170" s="219"/>
      <c r="C170" s="219"/>
      <c r="D170" s="223"/>
    </row>
    <row r="171" spans="1:4" x14ac:dyDescent="0.25">
      <c r="A171" s="219"/>
      <c r="B171" s="219"/>
      <c r="C171" s="219"/>
      <c r="D171" s="223"/>
    </row>
    <row r="172" spans="1:4" x14ac:dyDescent="0.25">
      <c r="A172" s="219"/>
      <c r="B172" s="219"/>
      <c r="C172" s="219"/>
      <c r="D172" s="223"/>
    </row>
    <row r="173" spans="1:4" x14ac:dyDescent="0.25">
      <c r="A173" s="219"/>
      <c r="B173" s="219"/>
      <c r="C173" s="219"/>
      <c r="D173" s="223"/>
    </row>
    <row r="174" spans="1:4" x14ac:dyDescent="0.25">
      <c r="A174" s="219"/>
      <c r="B174" s="219"/>
      <c r="C174" s="219"/>
      <c r="D174" s="223"/>
    </row>
    <row r="175" spans="1:4" x14ac:dyDescent="0.25">
      <c r="A175" s="219"/>
      <c r="B175" s="219"/>
      <c r="C175" s="219"/>
      <c r="D175" s="223"/>
    </row>
    <row r="176" spans="1:4" x14ac:dyDescent="0.25">
      <c r="A176" s="219"/>
      <c r="B176" s="219"/>
      <c r="C176" s="219"/>
      <c r="D176" s="223"/>
    </row>
    <row r="177" spans="1:4" x14ac:dyDescent="0.25">
      <c r="A177" s="219"/>
      <c r="B177" s="219"/>
      <c r="C177" s="219"/>
      <c r="D177" s="223"/>
    </row>
    <row r="178" spans="1:4" x14ac:dyDescent="0.25">
      <c r="A178" s="219"/>
      <c r="B178" s="219"/>
      <c r="C178" s="219"/>
      <c r="D178" s="223"/>
    </row>
    <row r="179" spans="1:4" x14ac:dyDescent="0.25">
      <c r="A179" s="219"/>
      <c r="B179" s="219"/>
      <c r="C179" s="219"/>
      <c r="D179" s="223"/>
    </row>
    <row r="180" spans="1:4" x14ac:dyDescent="0.25">
      <c r="A180" s="219"/>
      <c r="B180" s="219"/>
      <c r="C180" s="219"/>
      <c r="D180" s="223"/>
    </row>
    <row r="181" spans="1:4" x14ac:dyDescent="0.25">
      <c r="A181" s="219"/>
      <c r="B181" s="219"/>
      <c r="C181" s="219"/>
      <c r="D181" s="223"/>
    </row>
    <row r="182" spans="1:4" x14ac:dyDescent="0.25">
      <c r="D182" s="49"/>
    </row>
    <row r="183" spans="1:4" x14ac:dyDescent="0.25">
      <c r="D183" s="49"/>
    </row>
  </sheetData>
  <mergeCells count="5">
    <mergeCell ref="A1:D1"/>
    <mergeCell ref="A37:D37"/>
    <mergeCell ref="A38:D38"/>
    <mergeCell ref="A39:D39"/>
    <mergeCell ref="A129:D129"/>
  </mergeCells>
  <pageMargins left="0.75" right="0.75" top="1" bottom="1" header="0.5" footer="0.5"/>
  <pageSetup scale="3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2"/>
  <sheetViews>
    <sheetView tabSelected="1" workbookViewId="0">
      <selection activeCell="A5" sqref="A5:B5"/>
    </sheetView>
  </sheetViews>
  <sheetFormatPr defaultRowHeight="13.2" x14ac:dyDescent="0.25"/>
  <cols>
    <col min="1" max="1" width="26.88671875" customWidth="1"/>
    <col min="2" max="2" width="23.6640625" customWidth="1"/>
    <col min="3" max="3" width="23.88671875" customWidth="1"/>
    <col min="4" max="4" width="13.33203125" customWidth="1"/>
  </cols>
  <sheetData>
    <row r="1" spans="1:6" x14ac:dyDescent="0.25">
      <c r="A1" s="289" t="s">
        <v>463</v>
      </c>
      <c r="B1" s="289"/>
      <c r="C1" s="289"/>
      <c r="D1" s="289"/>
    </row>
    <row r="3" spans="1:6" ht="13.8" x14ac:dyDescent="0.25">
      <c r="A3" s="290" t="s">
        <v>343</v>
      </c>
      <c r="B3" s="290"/>
      <c r="C3" s="290"/>
      <c r="D3" s="290"/>
    </row>
    <row r="7" spans="1:6" ht="21" customHeight="1" x14ac:dyDescent="0.25">
      <c r="A7" s="1" t="s">
        <v>55</v>
      </c>
      <c r="B7" s="207">
        <v>3.31</v>
      </c>
    </row>
    <row r="8" spans="1:6" ht="21" customHeight="1" x14ac:dyDescent="0.25">
      <c r="A8" s="11" t="s">
        <v>56</v>
      </c>
      <c r="B8" s="208">
        <v>0.23499999999999999</v>
      </c>
    </row>
    <row r="9" spans="1:6" ht="21" customHeight="1" x14ac:dyDescent="0.25">
      <c r="A9" s="1" t="s">
        <v>37</v>
      </c>
      <c r="B9" s="87">
        <f>SUM(B7:B8)</f>
        <v>3.5449999999999999</v>
      </c>
    </row>
    <row r="10" spans="1:6" ht="21" customHeight="1" x14ac:dyDescent="0.25">
      <c r="A10" s="13"/>
      <c r="B10" s="14" t="s">
        <v>127</v>
      </c>
      <c r="C10" s="153">
        <f>SUM('14-Revenue Info'!F29)</f>
        <v>51872.005833333336</v>
      </c>
    </row>
    <row r="11" spans="1:6" ht="21" customHeight="1" x14ac:dyDescent="0.25">
      <c r="A11" s="13"/>
      <c r="B11" s="9"/>
      <c r="C11" s="14" t="s">
        <v>3</v>
      </c>
      <c r="D11" s="209">
        <f>+C10/B9</f>
        <v>14632.441701927599</v>
      </c>
    </row>
    <row r="12" spans="1:6" ht="21" customHeight="1" x14ac:dyDescent="0.25">
      <c r="A12" s="13"/>
      <c r="B12" s="9"/>
      <c r="C12" s="14" t="s">
        <v>125</v>
      </c>
      <c r="D12" s="210">
        <f>SUM('14-Revenue Info'!G44)</f>
        <v>60226.280651685403</v>
      </c>
    </row>
    <row r="13" spans="1:6" ht="21" customHeight="1" x14ac:dyDescent="0.25">
      <c r="A13" s="13"/>
      <c r="B13" s="9"/>
      <c r="C13" s="14" t="s">
        <v>126</v>
      </c>
      <c r="D13" s="210">
        <f>SUM('14-Revenue Info'!G62)</f>
        <v>194947.79</v>
      </c>
      <c r="E13" s="214"/>
    </row>
    <row r="14" spans="1:6" ht="21" customHeight="1" x14ac:dyDescent="0.25">
      <c r="A14" s="13"/>
      <c r="B14" s="9"/>
      <c r="C14" s="14" t="s">
        <v>131</v>
      </c>
      <c r="D14" s="210">
        <f>+'[6]16-Revenue Info'!$G$81</f>
        <v>0</v>
      </c>
    </row>
    <row r="15" spans="1:6" ht="21" customHeight="1" x14ac:dyDescent="0.25">
      <c r="A15" s="13"/>
      <c r="B15" s="9"/>
      <c r="C15" s="14" t="s">
        <v>198</v>
      </c>
      <c r="D15" s="210">
        <f>+'[6]16-Revenue Info'!$G$95</f>
        <v>0</v>
      </c>
    </row>
    <row r="16" spans="1:6" ht="21" customHeight="1" x14ac:dyDescent="0.25">
      <c r="A16" s="13"/>
      <c r="B16" s="9"/>
      <c r="C16" s="211" t="s">
        <v>148</v>
      </c>
      <c r="D16" s="209">
        <f>SUM(D11:D15)</f>
        <v>269806.51235361304</v>
      </c>
      <c r="F16" s="27"/>
    </row>
    <row r="18" spans="1:2" x14ac:dyDescent="0.25">
      <c r="A18" t="s">
        <v>130</v>
      </c>
    </row>
    <row r="19" spans="1:2" x14ac:dyDescent="0.25">
      <c r="A19" t="s">
        <v>57</v>
      </c>
    </row>
    <row r="21" spans="1:2" x14ac:dyDescent="0.25">
      <c r="A21" t="s">
        <v>147</v>
      </c>
      <c r="B21" s="12"/>
    </row>
    <row r="22" spans="1:2" x14ac:dyDescent="0.25">
      <c r="A22" s="78" t="s">
        <v>464</v>
      </c>
      <c r="B22" s="12"/>
    </row>
  </sheetData>
  <mergeCells count="2">
    <mergeCell ref="A1:D1"/>
    <mergeCell ref="A3:D3"/>
  </mergeCells>
  <pageMargins left="0.75" right="0.75" top="1" bottom="1" header="0.5" footer="0.5"/>
  <pageSetup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tabSelected="1" zoomScaleNormal="100" workbookViewId="0">
      <selection activeCell="A5" sqref="A5:B5"/>
    </sheetView>
  </sheetViews>
  <sheetFormatPr defaultRowHeight="13.2" x14ac:dyDescent="0.25"/>
  <cols>
    <col min="1" max="1" width="31.33203125" customWidth="1"/>
    <col min="2" max="3" width="19.6640625" customWidth="1"/>
    <col min="4" max="4" width="30.88671875" customWidth="1"/>
    <col min="5" max="8" width="11.6640625" customWidth="1"/>
  </cols>
  <sheetData>
    <row r="1" spans="1:8" ht="15.6" x14ac:dyDescent="0.3">
      <c r="A1" s="291" t="s">
        <v>344</v>
      </c>
      <c r="B1" s="291"/>
      <c r="C1" s="291"/>
      <c r="D1" s="291"/>
      <c r="E1" s="291"/>
      <c r="F1" s="291"/>
      <c r="G1" s="291"/>
      <c r="H1" s="291"/>
    </row>
    <row r="2" spans="1:8" ht="15.6" x14ac:dyDescent="0.3">
      <c r="A2" s="69"/>
      <c r="B2" s="69"/>
      <c r="C2" s="69"/>
      <c r="D2" s="69"/>
      <c r="E2" s="69"/>
      <c r="F2" s="69"/>
      <c r="G2" s="69"/>
      <c r="H2" s="69"/>
    </row>
    <row r="3" spans="1:8" x14ac:dyDescent="0.25">
      <c r="A3" s="63"/>
      <c r="B3" s="63"/>
      <c r="C3" s="63"/>
      <c r="D3" s="63"/>
      <c r="E3" s="63"/>
      <c r="F3" s="63"/>
      <c r="G3" s="63"/>
    </row>
    <row r="4" spans="1:8" x14ac:dyDescent="0.25">
      <c r="A4" s="292" t="s">
        <v>118</v>
      </c>
      <c r="B4" s="292" t="s">
        <v>63</v>
      </c>
      <c r="C4" s="294" t="s">
        <v>64</v>
      </c>
      <c r="D4" s="295"/>
      <c r="E4" s="296" t="s">
        <v>287</v>
      </c>
      <c r="F4" s="297"/>
      <c r="G4" s="297"/>
      <c r="H4" s="298"/>
    </row>
    <row r="5" spans="1:8" x14ac:dyDescent="0.25">
      <c r="A5" s="293"/>
      <c r="B5" s="293"/>
      <c r="C5" s="125" t="s">
        <v>66</v>
      </c>
      <c r="D5" s="125" t="s">
        <v>65</v>
      </c>
      <c r="E5" s="126" t="s">
        <v>66</v>
      </c>
      <c r="F5" s="126" t="s">
        <v>65</v>
      </c>
      <c r="G5" s="126" t="s">
        <v>218</v>
      </c>
      <c r="H5" s="126" t="s">
        <v>217</v>
      </c>
    </row>
    <row r="6" spans="1:8" x14ac:dyDescent="0.25">
      <c r="A6" s="180" t="s">
        <v>360</v>
      </c>
      <c r="B6" s="181" t="s">
        <v>364</v>
      </c>
      <c r="C6" s="125" t="s">
        <v>421</v>
      </c>
      <c r="D6" s="125" t="s">
        <v>401</v>
      </c>
      <c r="E6" s="127">
        <v>178</v>
      </c>
      <c r="F6" s="127">
        <v>175</v>
      </c>
      <c r="G6" s="127"/>
      <c r="H6" s="127"/>
    </row>
    <row r="7" spans="1:8" x14ac:dyDescent="0.25">
      <c r="A7" s="180"/>
      <c r="B7" s="181"/>
      <c r="C7" s="125"/>
      <c r="D7" s="125" t="s">
        <v>402</v>
      </c>
      <c r="E7" s="127"/>
      <c r="F7" s="127"/>
      <c r="G7" s="127"/>
      <c r="H7" s="127"/>
    </row>
    <row r="8" spans="1:8" x14ac:dyDescent="0.25">
      <c r="A8" s="180"/>
      <c r="B8" s="181"/>
      <c r="C8" s="125"/>
      <c r="D8" s="125" t="s">
        <v>403</v>
      </c>
      <c r="E8" s="127"/>
      <c r="F8" s="127"/>
      <c r="G8" s="127"/>
      <c r="H8" s="127"/>
    </row>
    <row r="9" spans="1:8" x14ac:dyDescent="0.25">
      <c r="A9" s="180"/>
      <c r="B9" s="181"/>
      <c r="C9" s="125"/>
      <c r="D9" s="125"/>
      <c r="E9" s="127"/>
      <c r="F9" s="127"/>
      <c r="G9" s="127"/>
      <c r="H9" s="127"/>
    </row>
    <row r="10" spans="1:8" x14ac:dyDescent="0.25">
      <c r="A10" s="180" t="s">
        <v>361</v>
      </c>
      <c r="B10" s="182" t="str">
        <f>+B6</f>
        <v>PreK - 5</v>
      </c>
      <c r="C10" s="125" t="s">
        <v>422</v>
      </c>
      <c r="D10" s="125" t="s">
        <v>398</v>
      </c>
      <c r="E10" s="127">
        <v>178</v>
      </c>
      <c r="F10" s="127">
        <v>175</v>
      </c>
      <c r="G10" s="127"/>
      <c r="H10" s="127"/>
    </row>
    <row r="11" spans="1:8" x14ac:dyDescent="0.25">
      <c r="A11" s="180"/>
      <c r="B11" s="182"/>
      <c r="C11" s="125"/>
      <c r="D11" s="125" t="s">
        <v>399</v>
      </c>
      <c r="E11" s="127"/>
      <c r="F11" s="127"/>
      <c r="G11" s="127"/>
      <c r="H11" s="127"/>
    </row>
    <row r="12" spans="1:8" x14ac:dyDescent="0.25">
      <c r="A12" s="180"/>
      <c r="B12" s="182"/>
      <c r="C12" s="125"/>
      <c r="D12" s="125" t="s">
        <v>400</v>
      </c>
      <c r="E12" s="127"/>
      <c r="F12" s="127"/>
      <c r="G12" s="127"/>
      <c r="H12" s="127"/>
    </row>
    <row r="13" spans="1:8" x14ac:dyDescent="0.25">
      <c r="A13" s="180"/>
      <c r="B13" s="182"/>
      <c r="C13" s="125"/>
      <c r="D13" s="125"/>
      <c r="E13" s="127"/>
      <c r="F13" s="127"/>
      <c r="G13" s="127"/>
      <c r="H13" s="127"/>
    </row>
    <row r="14" spans="1:8" x14ac:dyDescent="0.25">
      <c r="A14" s="180" t="s">
        <v>385</v>
      </c>
      <c r="B14" s="183" t="s">
        <v>365</v>
      </c>
      <c r="C14" s="125" t="s">
        <v>397</v>
      </c>
      <c r="D14" s="125" t="s">
        <v>389</v>
      </c>
      <c r="E14" s="127">
        <v>178</v>
      </c>
      <c r="F14" s="127">
        <v>175</v>
      </c>
      <c r="G14" s="127"/>
      <c r="H14" s="127"/>
    </row>
    <row r="15" spans="1:8" x14ac:dyDescent="0.25">
      <c r="A15" s="180" t="s">
        <v>386</v>
      </c>
      <c r="B15" s="183" t="s">
        <v>365</v>
      </c>
      <c r="C15" s="125" t="s">
        <v>397</v>
      </c>
      <c r="D15" s="125" t="s">
        <v>390</v>
      </c>
      <c r="E15" s="127">
        <v>178</v>
      </c>
      <c r="F15" s="127">
        <v>175</v>
      </c>
      <c r="G15" s="127"/>
      <c r="H15" s="127"/>
    </row>
    <row r="16" spans="1:8" x14ac:dyDescent="0.25">
      <c r="A16" s="180" t="s">
        <v>412</v>
      </c>
      <c r="B16" s="183" t="s">
        <v>365</v>
      </c>
      <c r="C16" s="125" t="s">
        <v>397</v>
      </c>
      <c r="D16" s="125" t="s">
        <v>391</v>
      </c>
      <c r="E16" s="127">
        <v>178</v>
      </c>
      <c r="F16" s="127">
        <v>175</v>
      </c>
      <c r="G16" s="127"/>
      <c r="H16" s="127"/>
    </row>
    <row r="17" spans="1:9" x14ac:dyDescent="0.25">
      <c r="A17" s="180"/>
      <c r="B17" s="183"/>
      <c r="C17" s="125"/>
      <c r="D17" s="125"/>
      <c r="E17" s="127"/>
      <c r="F17" s="127"/>
      <c r="G17" s="127"/>
      <c r="H17" s="127"/>
    </row>
    <row r="18" spans="1:9" x14ac:dyDescent="0.25">
      <c r="A18" s="180" t="s">
        <v>387</v>
      </c>
      <c r="B18" s="184" t="s">
        <v>366</v>
      </c>
      <c r="C18" s="125" t="s">
        <v>420</v>
      </c>
      <c r="D18" s="125" t="s">
        <v>392</v>
      </c>
      <c r="E18" s="127">
        <v>175</v>
      </c>
      <c r="F18" s="127">
        <v>170</v>
      </c>
      <c r="G18" s="127"/>
      <c r="H18" s="127"/>
    </row>
    <row r="19" spans="1:9" x14ac:dyDescent="0.25">
      <c r="A19" s="180" t="s">
        <v>388</v>
      </c>
      <c r="B19" s="184" t="s">
        <v>366</v>
      </c>
      <c r="C19" s="125" t="s">
        <v>420</v>
      </c>
      <c r="D19" s="125" t="s">
        <v>393</v>
      </c>
      <c r="E19" s="127">
        <v>175</v>
      </c>
      <c r="F19" s="127">
        <v>170</v>
      </c>
      <c r="G19" s="127"/>
      <c r="H19" s="127"/>
    </row>
    <row r="20" spans="1:9" x14ac:dyDescent="0.25">
      <c r="A20" s="104"/>
      <c r="B20" s="85"/>
      <c r="C20" s="125"/>
      <c r="D20" s="125"/>
      <c r="E20" s="127"/>
      <c r="F20" s="127"/>
      <c r="G20" s="127"/>
      <c r="H20" s="127"/>
    </row>
    <row r="21" spans="1:9" x14ac:dyDescent="0.25">
      <c r="A21" s="104"/>
      <c r="B21" s="85"/>
      <c r="C21" s="125"/>
      <c r="D21" s="125"/>
      <c r="E21" s="127"/>
      <c r="F21" s="127"/>
      <c r="G21" s="127"/>
      <c r="H21" s="127"/>
    </row>
    <row r="22" spans="1:9" x14ac:dyDescent="0.25">
      <c r="A22" s="104"/>
      <c r="B22" s="85"/>
      <c r="C22" s="123"/>
      <c r="D22" s="123"/>
      <c r="E22" s="121"/>
      <c r="F22" s="121"/>
      <c r="G22" s="121"/>
      <c r="H22" s="121"/>
    </row>
    <row r="23" spans="1:9" x14ac:dyDescent="0.25">
      <c r="A23" s="104"/>
      <c r="B23" s="85"/>
      <c r="C23" s="123"/>
      <c r="D23" s="123"/>
      <c r="E23" s="121"/>
      <c r="F23" s="121"/>
      <c r="G23" s="121"/>
      <c r="H23" s="121"/>
    </row>
    <row r="24" spans="1:9" x14ac:dyDescent="0.25">
      <c r="A24" s="104"/>
      <c r="B24" s="85"/>
      <c r="C24" s="123"/>
      <c r="D24" s="123"/>
      <c r="E24" s="121"/>
      <c r="F24" s="121"/>
      <c r="G24" s="121"/>
      <c r="H24" s="121"/>
    </row>
    <row r="25" spans="1:9" x14ac:dyDescent="0.25">
      <c r="B25" s="2"/>
    </row>
    <row r="26" spans="1:9" x14ac:dyDescent="0.25">
      <c r="A26" s="6" t="s">
        <v>288</v>
      </c>
      <c r="B26" s="5"/>
      <c r="C26" s="6"/>
    </row>
    <row r="27" spans="1:9" x14ac:dyDescent="0.25">
      <c r="A27" s="78"/>
      <c r="B27" s="2"/>
    </row>
    <row r="28" spans="1:9" ht="39" customHeight="1" x14ac:dyDescent="0.25">
      <c r="A28" s="96" t="s">
        <v>289</v>
      </c>
      <c r="B28" s="96" t="s">
        <v>290</v>
      </c>
      <c r="C28" s="96" t="s">
        <v>291</v>
      </c>
      <c r="D28" s="96" t="s">
        <v>292</v>
      </c>
      <c r="E28" s="2"/>
      <c r="F28" s="2"/>
      <c r="G28" s="2"/>
      <c r="H28" s="2"/>
      <c r="I28" s="2"/>
    </row>
    <row r="29" spans="1:9" x14ac:dyDescent="0.25">
      <c r="A29" s="104"/>
      <c r="B29" s="85"/>
      <c r="C29" s="104"/>
      <c r="D29" s="104"/>
    </row>
    <row r="30" spans="1:9" x14ac:dyDescent="0.25">
      <c r="A30" s="104" t="s">
        <v>74</v>
      </c>
      <c r="B30" s="85"/>
      <c r="C30" s="104"/>
      <c r="D30" s="104"/>
    </row>
    <row r="31" spans="1:9" x14ac:dyDescent="0.25">
      <c r="A31" s="104"/>
      <c r="B31" s="85"/>
      <c r="C31" s="104"/>
      <c r="D31" s="104"/>
    </row>
    <row r="32" spans="1:9" x14ac:dyDescent="0.25">
      <c r="A32" s="104"/>
      <c r="B32" s="104"/>
      <c r="C32" s="104"/>
      <c r="D32" s="104"/>
    </row>
    <row r="33" spans="1:4" x14ac:dyDescent="0.25">
      <c r="A33" s="104"/>
      <c r="B33" s="104"/>
      <c r="C33" s="104"/>
      <c r="D33" s="104"/>
    </row>
    <row r="34" spans="1:4" x14ac:dyDescent="0.25">
      <c r="A34" s="104"/>
      <c r="B34" s="104"/>
      <c r="C34" s="104"/>
      <c r="D34" s="104"/>
    </row>
    <row r="35" spans="1:4" x14ac:dyDescent="0.25">
      <c r="A35" s="104"/>
      <c r="B35" s="104"/>
      <c r="C35" s="104"/>
      <c r="D35" s="104"/>
    </row>
    <row r="36" spans="1:4" x14ac:dyDescent="0.25">
      <c r="A36" s="104"/>
      <c r="B36" s="104"/>
      <c r="C36" s="104"/>
      <c r="D36" s="104"/>
    </row>
    <row r="37" spans="1:4" x14ac:dyDescent="0.25">
      <c r="A37" s="104"/>
      <c r="B37" s="104"/>
      <c r="C37" s="104"/>
      <c r="D37" s="104"/>
    </row>
    <row r="38" spans="1:4" x14ac:dyDescent="0.25">
      <c r="A38" s="104"/>
      <c r="B38" s="104"/>
      <c r="C38" s="104"/>
      <c r="D38" s="104"/>
    </row>
    <row r="39" spans="1:4" x14ac:dyDescent="0.25">
      <c r="A39" s="104"/>
      <c r="B39" s="104"/>
      <c r="C39" s="104"/>
      <c r="D39" s="104"/>
    </row>
    <row r="40" spans="1:4" x14ac:dyDescent="0.25">
      <c r="A40" s="104"/>
      <c r="B40" s="104"/>
      <c r="C40" s="104"/>
      <c r="D40" s="104"/>
    </row>
  </sheetData>
  <mergeCells count="5">
    <mergeCell ref="A1:H1"/>
    <mergeCell ref="A4:A5"/>
    <mergeCell ref="B4:B5"/>
    <mergeCell ref="C4:D4"/>
    <mergeCell ref="E4:H4"/>
  </mergeCells>
  <phoneticPr fontId="0" type="noConversion"/>
  <pageMargins left="0.75" right="0.75" top="1" bottom="1" header="0.5" footer="0.5"/>
  <pageSetup scale="61"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
  <sheetViews>
    <sheetView tabSelected="1" zoomScaleNormal="75" workbookViewId="0">
      <selection activeCell="A5" sqref="A5:B5"/>
    </sheetView>
  </sheetViews>
  <sheetFormatPr defaultRowHeight="13.2" x14ac:dyDescent="0.25"/>
  <cols>
    <col min="1" max="1" width="37" customWidth="1"/>
    <col min="2" max="2" width="11.6640625" customWidth="1"/>
    <col min="3" max="3" width="14" customWidth="1"/>
    <col min="4" max="4" width="13.44140625" customWidth="1"/>
    <col min="5" max="5" width="14.109375" customWidth="1"/>
    <col min="6" max="6" width="12.6640625" customWidth="1"/>
    <col min="7" max="7" width="12.109375" customWidth="1"/>
    <col min="8" max="8" width="14" customWidth="1"/>
  </cols>
  <sheetData>
    <row r="1" spans="1:8" ht="35.25" customHeight="1" x14ac:dyDescent="0.3">
      <c r="A1" s="299" t="s">
        <v>351</v>
      </c>
      <c r="B1" s="299"/>
      <c r="C1" s="299"/>
      <c r="D1" s="299"/>
      <c r="E1" s="299"/>
      <c r="F1" s="299"/>
      <c r="G1" s="299"/>
      <c r="H1" s="299"/>
    </row>
    <row r="2" spans="1:8" ht="19.5" customHeight="1" x14ac:dyDescent="0.25">
      <c r="A2" s="110"/>
      <c r="B2" s="110"/>
      <c r="C2" s="110"/>
      <c r="D2" s="110"/>
      <c r="E2" s="110"/>
      <c r="F2" s="110"/>
      <c r="G2" s="110"/>
      <c r="H2" s="103"/>
    </row>
    <row r="3" spans="1:8" ht="39.6" x14ac:dyDescent="0.25">
      <c r="A3" s="111" t="s">
        <v>118</v>
      </c>
      <c r="B3" s="122" t="s">
        <v>311</v>
      </c>
      <c r="C3" s="124" t="s">
        <v>295</v>
      </c>
      <c r="D3" s="122" t="s">
        <v>312</v>
      </c>
      <c r="E3" s="120" t="s">
        <v>296</v>
      </c>
      <c r="F3" s="112" t="s">
        <v>62</v>
      </c>
      <c r="G3" s="113" t="s">
        <v>297</v>
      </c>
      <c r="H3" s="113" t="s">
        <v>298</v>
      </c>
    </row>
    <row r="4" spans="1:8" ht="12.75" customHeight="1" x14ac:dyDescent="0.25">
      <c r="A4" s="104"/>
      <c r="B4" s="123"/>
      <c r="C4" s="121"/>
      <c r="D4" s="123"/>
      <c r="E4" s="121"/>
      <c r="F4" s="104"/>
      <c r="G4" s="104"/>
      <c r="H4" s="104"/>
    </row>
    <row r="5" spans="1:8" x14ac:dyDescent="0.25">
      <c r="A5" s="180" t="s">
        <v>360</v>
      </c>
      <c r="B5" s="125"/>
      <c r="C5" s="126" t="s">
        <v>367</v>
      </c>
      <c r="D5" s="125"/>
      <c r="E5" s="126" t="s">
        <v>367</v>
      </c>
      <c r="F5" s="111" t="s">
        <v>406</v>
      </c>
      <c r="G5" s="111" t="s">
        <v>367</v>
      </c>
      <c r="H5" s="85"/>
    </row>
    <row r="6" spans="1:8" x14ac:dyDescent="0.25">
      <c r="A6" s="180" t="s">
        <v>361</v>
      </c>
      <c r="B6" s="125"/>
      <c r="C6" s="126" t="s">
        <v>367</v>
      </c>
      <c r="D6" s="125"/>
      <c r="E6" s="126" t="s">
        <v>367</v>
      </c>
      <c r="F6" s="111" t="s">
        <v>407</v>
      </c>
      <c r="G6" s="111" t="s">
        <v>367</v>
      </c>
      <c r="H6" s="85"/>
    </row>
    <row r="7" spans="1:8" x14ac:dyDescent="0.25">
      <c r="A7" s="180" t="s">
        <v>329</v>
      </c>
      <c r="B7" s="125"/>
      <c r="C7" s="126" t="s">
        <v>367</v>
      </c>
      <c r="D7" s="125"/>
      <c r="E7" s="126" t="s">
        <v>367</v>
      </c>
      <c r="F7" s="111" t="s">
        <v>367</v>
      </c>
      <c r="G7" s="111" t="s">
        <v>367</v>
      </c>
      <c r="H7" s="85"/>
    </row>
    <row r="8" spans="1:8" x14ac:dyDescent="0.25">
      <c r="A8" s="180" t="s">
        <v>359</v>
      </c>
      <c r="B8" s="125"/>
      <c r="C8" s="126" t="s">
        <v>367</v>
      </c>
      <c r="D8" s="125"/>
      <c r="E8" s="126" t="s">
        <v>367</v>
      </c>
      <c r="F8" s="111" t="s">
        <v>367</v>
      </c>
      <c r="G8" s="111" t="s">
        <v>367</v>
      </c>
      <c r="H8" s="85"/>
    </row>
    <row r="9" spans="1:8" x14ac:dyDescent="0.25">
      <c r="A9" s="104"/>
      <c r="B9" s="123"/>
      <c r="C9" s="121"/>
      <c r="D9" s="123"/>
      <c r="E9" s="121"/>
      <c r="F9" s="104"/>
      <c r="G9" s="104"/>
      <c r="H9" s="104"/>
    </row>
    <row r="10" spans="1:8" x14ac:dyDescent="0.25">
      <c r="A10" s="104"/>
      <c r="B10" s="123"/>
      <c r="C10" s="121"/>
      <c r="D10" s="123"/>
      <c r="E10" s="121"/>
      <c r="F10" s="104"/>
      <c r="G10" s="104"/>
      <c r="H10" s="104"/>
    </row>
    <row r="11" spans="1:8" x14ac:dyDescent="0.25">
      <c r="A11" s="104"/>
      <c r="B11" s="123"/>
      <c r="C11" s="121"/>
      <c r="D11" s="123"/>
      <c r="E11" s="121"/>
      <c r="F11" s="104"/>
      <c r="G11" s="104"/>
      <c r="H11" s="104"/>
    </row>
    <row r="12" spans="1:8" x14ac:dyDescent="0.25">
      <c r="A12" s="104"/>
      <c r="B12" s="123"/>
      <c r="C12" s="121"/>
      <c r="D12" s="123"/>
      <c r="E12" s="121"/>
      <c r="F12" s="104"/>
      <c r="G12" s="104"/>
      <c r="H12" s="104"/>
    </row>
    <row r="13" spans="1:8" x14ac:dyDescent="0.25">
      <c r="A13" s="104"/>
      <c r="B13" s="123"/>
      <c r="C13" s="121"/>
      <c r="D13" s="123"/>
      <c r="E13" s="121"/>
      <c r="F13" s="104"/>
      <c r="G13" s="104"/>
      <c r="H13" s="104"/>
    </row>
    <row r="14" spans="1:8" x14ac:dyDescent="0.25">
      <c r="A14" s="104"/>
      <c r="B14" s="123"/>
      <c r="C14" s="121"/>
      <c r="D14" s="123"/>
      <c r="E14" s="121"/>
      <c r="F14" s="104"/>
      <c r="G14" s="104"/>
      <c r="H14" s="104"/>
    </row>
    <row r="15" spans="1:8" x14ac:dyDescent="0.25">
      <c r="A15" s="104"/>
      <c r="B15" s="123"/>
      <c r="C15" s="121"/>
      <c r="D15" s="123"/>
      <c r="E15" s="121"/>
      <c r="F15" s="104"/>
      <c r="G15" s="104"/>
      <c r="H15" s="104"/>
    </row>
  </sheetData>
  <mergeCells count="1">
    <mergeCell ref="A1:H1"/>
  </mergeCells>
  <phoneticPr fontId="0" type="noConversion"/>
  <pageMargins left="0.75" right="0.75" top="1" bottom="1" header="0.5" footer="0.5"/>
  <pageSetup scale="7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8"/>
  <sheetViews>
    <sheetView tabSelected="1" topLeftCell="A64" zoomScaleNormal="100" workbookViewId="0">
      <selection activeCell="A5" sqref="A5:B5"/>
    </sheetView>
  </sheetViews>
  <sheetFormatPr defaultRowHeight="13.2" x14ac:dyDescent="0.25"/>
  <cols>
    <col min="1" max="1" width="13.5546875" customWidth="1"/>
    <col min="3" max="3" width="11.109375" customWidth="1"/>
    <col min="4" max="4" width="23.109375" customWidth="1"/>
    <col min="5" max="5" width="10.5546875" customWidth="1"/>
    <col min="6" max="6" width="2" customWidth="1"/>
    <col min="7" max="7" width="9.33203125" customWidth="1"/>
    <col min="8" max="8" width="1.6640625" customWidth="1"/>
    <col min="9" max="9" width="9.88671875" customWidth="1"/>
  </cols>
  <sheetData>
    <row r="1" spans="1:9" ht="17.399999999999999" x14ac:dyDescent="0.3">
      <c r="A1" s="258" t="s">
        <v>300</v>
      </c>
      <c r="B1" s="258"/>
      <c r="C1" s="258"/>
      <c r="D1" s="258"/>
      <c r="E1" s="258"/>
      <c r="F1" s="258"/>
      <c r="G1" s="258"/>
      <c r="H1" s="258"/>
      <c r="I1" s="258"/>
    </row>
    <row r="2" spans="1:9" ht="9.6" customHeight="1" x14ac:dyDescent="0.25">
      <c r="A2" s="2"/>
      <c r="B2" s="2"/>
      <c r="C2" s="2"/>
      <c r="D2" s="18"/>
      <c r="E2" s="2"/>
      <c r="F2" s="2"/>
    </row>
    <row r="3" spans="1:9" ht="25.2" customHeight="1" x14ac:dyDescent="0.25">
      <c r="A3" s="266" t="s">
        <v>299</v>
      </c>
      <c r="B3" s="266"/>
      <c r="C3" s="266"/>
      <c r="D3" s="266"/>
      <c r="E3" s="266"/>
      <c r="F3" s="266"/>
      <c r="G3" s="266"/>
      <c r="H3" s="266"/>
      <c r="I3" s="266"/>
    </row>
    <row r="4" spans="1:9" ht="9.6" customHeight="1" x14ac:dyDescent="0.25"/>
    <row r="5" spans="1:9" x14ac:dyDescent="0.25">
      <c r="B5" s="24" t="s">
        <v>69</v>
      </c>
      <c r="C5" s="6"/>
      <c r="E5" s="3" t="s">
        <v>72</v>
      </c>
      <c r="F5" s="5"/>
      <c r="G5" s="3" t="s">
        <v>73</v>
      </c>
      <c r="H5" s="5"/>
      <c r="I5" s="3" t="s">
        <v>74</v>
      </c>
    </row>
    <row r="6" spans="1:9" x14ac:dyDescent="0.25">
      <c r="E6" s="2"/>
      <c r="F6" s="2"/>
      <c r="G6" s="2"/>
      <c r="H6" s="2"/>
      <c r="I6" s="2"/>
    </row>
    <row r="7" spans="1:9" x14ac:dyDescent="0.25">
      <c r="A7" s="23" t="s">
        <v>70</v>
      </c>
      <c r="E7" s="2"/>
      <c r="F7" s="2"/>
      <c r="G7" s="2"/>
      <c r="H7" s="2"/>
      <c r="I7" s="2"/>
    </row>
    <row r="8" spans="1:9" x14ac:dyDescent="0.25">
      <c r="B8" t="s">
        <v>71</v>
      </c>
      <c r="E8" s="103" t="s">
        <v>367</v>
      </c>
      <c r="F8" s="2"/>
      <c r="G8" s="7"/>
      <c r="H8" s="2"/>
      <c r="I8" s="7"/>
    </row>
    <row r="9" spans="1:9" x14ac:dyDescent="0.25">
      <c r="B9" t="s">
        <v>8</v>
      </c>
      <c r="E9" s="103" t="s">
        <v>367</v>
      </c>
      <c r="F9" s="2"/>
      <c r="G9" s="22"/>
      <c r="H9" s="2"/>
      <c r="I9" s="22"/>
    </row>
    <row r="10" spans="1:9" x14ac:dyDescent="0.25">
      <c r="B10" t="s">
        <v>9</v>
      </c>
      <c r="E10" s="103" t="s">
        <v>367</v>
      </c>
      <c r="F10" s="2"/>
      <c r="G10" s="22"/>
      <c r="H10" s="2"/>
      <c r="I10" s="22"/>
    </row>
    <row r="11" spans="1:9" x14ac:dyDescent="0.25">
      <c r="B11" t="s">
        <v>75</v>
      </c>
      <c r="E11" s="103" t="s">
        <v>367</v>
      </c>
      <c r="F11" s="2"/>
      <c r="G11" s="22"/>
      <c r="H11" s="2"/>
      <c r="I11" s="22"/>
    </row>
    <row r="12" spans="1:9" x14ac:dyDescent="0.25">
      <c r="E12" s="2"/>
      <c r="F12" s="2"/>
      <c r="G12" s="2"/>
      <c r="H12" s="2"/>
      <c r="I12" s="2"/>
    </row>
    <row r="13" spans="1:9" x14ac:dyDescent="0.25">
      <c r="A13" s="24" t="s">
        <v>36</v>
      </c>
      <c r="E13" s="2"/>
      <c r="F13" s="2"/>
      <c r="G13" s="2"/>
      <c r="H13" s="2"/>
      <c r="I13" s="2"/>
    </row>
    <row r="14" spans="1:9" x14ac:dyDescent="0.25">
      <c r="A14" s="24"/>
      <c r="B14" t="s">
        <v>81</v>
      </c>
      <c r="E14" s="103" t="s">
        <v>367</v>
      </c>
      <c r="F14" s="2"/>
      <c r="G14" s="7"/>
      <c r="H14" s="2"/>
      <c r="I14" s="7"/>
    </row>
    <row r="15" spans="1:9" x14ac:dyDescent="0.25">
      <c r="A15" s="24"/>
      <c r="B15" t="s">
        <v>82</v>
      </c>
      <c r="E15" s="103" t="s">
        <v>367</v>
      </c>
      <c r="F15" s="2"/>
      <c r="G15" s="22"/>
      <c r="H15" s="2"/>
      <c r="I15" s="7"/>
    </row>
    <row r="16" spans="1:9" x14ac:dyDescent="0.25">
      <c r="A16" s="24"/>
      <c r="B16" t="s">
        <v>11</v>
      </c>
      <c r="E16" s="103" t="s">
        <v>367</v>
      </c>
      <c r="F16" s="2"/>
      <c r="G16" s="22"/>
      <c r="H16" s="2"/>
      <c r="I16" s="22"/>
    </row>
    <row r="17" spans="1:9" x14ac:dyDescent="0.25">
      <c r="E17" s="2"/>
      <c r="F17" s="2"/>
      <c r="G17" s="2"/>
      <c r="H17" s="2"/>
      <c r="I17" s="2"/>
    </row>
    <row r="18" spans="1:9" x14ac:dyDescent="0.25">
      <c r="A18" s="24" t="s">
        <v>32</v>
      </c>
      <c r="B18" t="s">
        <v>4</v>
      </c>
      <c r="E18" s="2"/>
      <c r="F18" s="2"/>
      <c r="G18" s="2"/>
      <c r="H18" s="2"/>
      <c r="I18" s="2"/>
    </row>
    <row r="19" spans="1:9" x14ac:dyDescent="0.25">
      <c r="B19" t="s">
        <v>76</v>
      </c>
      <c r="E19" s="103" t="s">
        <v>367</v>
      </c>
      <c r="F19" s="2"/>
      <c r="G19" s="7"/>
      <c r="H19" s="2"/>
      <c r="I19" s="7"/>
    </row>
    <row r="20" spans="1:9" x14ac:dyDescent="0.25">
      <c r="B20" t="s">
        <v>6</v>
      </c>
      <c r="E20" s="103" t="s">
        <v>367</v>
      </c>
      <c r="F20" s="2"/>
      <c r="G20" s="22"/>
      <c r="H20" s="2"/>
      <c r="I20" s="22"/>
    </row>
    <row r="21" spans="1:9" x14ac:dyDescent="0.25">
      <c r="B21" t="s">
        <v>7</v>
      </c>
      <c r="E21" s="103" t="s">
        <v>367</v>
      </c>
      <c r="F21" s="2"/>
      <c r="G21" s="22"/>
      <c r="H21" s="2"/>
      <c r="I21" s="22"/>
    </row>
    <row r="22" spans="1:9" x14ac:dyDescent="0.25">
      <c r="B22" t="s">
        <v>5</v>
      </c>
      <c r="E22" s="103" t="s">
        <v>367</v>
      </c>
      <c r="F22" s="2"/>
      <c r="G22" s="22"/>
      <c r="H22" s="2"/>
      <c r="I22" s="22"/>
    </row>
    <row r="23" spans="1:9" x14ac:dyDescent="0.25">
      <c r="B23" t="s">
        <v>77</v>
      </c>
      <c r="E23" s="103" t="s">
        <v>367</v>
      </c>
      <c r="F23" s="2"/>
      <c r="G23" s="22"/>
      <c r="H23" s="2"/>
      <c r="I23" s="22"/>
    </row>
    <row r="24" spans="1:9" x14ac:dyDescent="0.25">
      <c r="B24" t="s">
        <v>78</v>
      </c>
      <c r="E24" s="103" t="s">
        <v>367</v>
      </c>
      <c r="F24" s="2"/>
      <c r="G24" s="22"/>
      <c r="H24" s="2"/>
      <c r="I24" s="22"/>
    </row>
    <row r="25" spans="1:9" x14ac:dyDescent="0.25">
      <c r="B25" t="s">
        <v>79</v>
      </c>
      <c r="E25" s="103" t="s">
        <v>367</v>
      </c>
      <c r="F25" s="2"/>
      <c r="G25" s="22"/>
      <c r="H25" s="2"/>
      <c r="I25" s="22"/>
    </row>
    <row r="26" spans="1:9" x14ac:dyDescent="0.25">
      <c r="B26" t="s">
        <v>10</v>
      </c>
      <c r="E26" s="103" t="s">
        <v>367</v>
      </c>
      <c r="F26" s="2"/>
      <c r="G26" s="22"/>
      <c r="H26" s="2"/>
      <c r="I26" s="22"/>
    </row>
    <row r="27" spans="1:9" x14ac:dyDescent="0.25">
      <c r="B27" t="s">
        <v>80</v>
      </c>
      <c r="E27" s="103" t="s">
        <v>367</v>
      </c>
      <c r="F27" s="2"/>
      <c r="G27" s="22"/>
      <c r="H27" s="2"/>
      <c r="I27" s="22"/>
    </row>
    <row r="28" spans="1:9" x14ac:dyDescent="0.25">
      <c r="E28" s="2"/>
      <c r="F28" s="2"/>
      <c r="G28" s="2"/>
      <c r="H28" s="2"/>
      <c r="I28" s="2"/>
    </row>
    <row r="29" spans="1:9" x14ac:dyDescent="0.25">
      <c r="B29" s="78" t="s">
        <v>430</v>
      </c>
      <c r="E29" s="2"/>
      <c r="F29" s="2"/>
      <c r="G29" s="2"/>
      <c r="H29" s="2"/>
      <c r="I29" s="2"/>
    </row>
    <row r="30" spans="1:9" x14ac:dyDescent="0.25">
      <c r="B30" t="s">
        <v>58</v>
      </c>
      <c r="E30" s="7"/>
      <c r="F30" s="2"/>
      <c r="G30" s="103" t="s">
        <v>367</v>
      </c>
      <c r="H30" s="2"/>
      <c r="I30" s="7"/>
    </row>
    <row r="31" spans="1:9" x14ac:dyDescent="0.25">
      <c r="B31" t="s">
        <v>6</v>
      </c>
      <c r="E31" s="22"/>
      <c r="F31" s="2"/>
      <c r="G31" s="103" t="s">
        <v>367</v>
      </c>
      <c r="H31" s="2"/>
      <c r="I31" s="22"/>
    </row>
    <row r="32" spans="1:9" x14ac:dyDescent="0.25">
      <c r="B32" t="s">
        <v>7</v>
      </c>
      <c r="E32" s="22"/>
      <c r="F32" s="2"/>
      <c r="G32" s="103" t="s">
        <v>367</v>
      </c>
      <c r="H32" s="2"/>
      <c r="I32" s="22"/>
    </row>
    <row r="33" spans="1:10" x14ac:dyDescent="0.25">
      <c r="B33" t="s">
        <v>5</v>
      </c>
      <c r="E33" s="22"/>
      <c r="F33" s="2"/>
      <c r="G33" s="103" t="s">
        <v>367</v>
      </c>
      <c r="H33" s="2"/>
      <c r="I33" s="22"/>
    </row>
    <row r="34" spans="1:10" x14ac:dyDescent="0.25">
      <c r="B34" t="s">
        <v>77</v>
      </c>
      <c r="E34" s="22"/>
      <c r="F34" s="2"/>
      <c r="G34" s="103" t="s">
        <v>367</v>
      </c>
      <c r="H34" s="2"/>
      <c r="I34" s="22"/>
      <c r="J34" s="78"/>
    </row>
    <row r="35" spans="1:10" x14ac:dyDescent="0.25">
      <c r="B35" t="s">
        <v>78</v>
      </c>
      <c r="E35" s="22"/>
      <c r="F35" s="2"/>
      <c r="G35" s="103" t="s">
        <v>367</v>
      </c>
      <c r="H35" s="2"/>
      <c r="I35" s="22"/>
    </row>
    <row r="36" spans="1:10" x14ac:dyDescent="0.25">
      <c r="B36" t="s">
        <v>79</v>
      </c>
      <c r="E36" s="22"/>
      <c r="F36" s="2"/>
      <c r="G36" s="103" t="s">
        <v>367</v>
      </c>
      <c r="H36" s="2"/>
      <c r="I36" s="22"/>
    </row>
    <row r="37" spans="1:10" x14ac:dyDescent="0.25">
      <c r="B37" t="s">
        <v>10</v>
      </c>
      <c r="E37" s="22"/>
      <c r="F37" s="2"/>
      <c r="G37" s="103" t="s">
        <v>367</v>
      </c>
      <c r="H37" s="2"/>
      <c r="I37" s="22"/>
    </row>
    <row r="38" spans="1:10" x14ac:dyDescent="0.25">
      <c r="B38" t="s">
        <v>80</v>
      </c>
      <c r="E38" s="22"/>
      <c r="F38" s="2"/>
      <c r="G38" s="103" t="s">
        <v>367</v>
      </c>
      <c r="H38" s="2"/>
      <c r="I38" s="22"/>
    </row>
    <row r="39" spans="1:10" x14ac:dyDescent="0.25">
      <c r="E39" s="2"/>
      <c r="F39" s="2"/>
      <c r="G39" s="2"/>
      <c r="H39" s="2"/>
      <c r="I39" s="2"/>
    </row>
    <row r="40" spans="1:10" x14ac:dyDescent="0.25">
      <c r="A40" s="24" t="s">
        <v>12</v>
      </c>
      <c r="E40" s="2"/>
      <c r="F40" s="2"/>
      <c r="G40" s="2"/>
      <c r="H40" s="2"/>
      <c r="I40" s="2"/>
    </row>
    <row r="41" spans="1:10" x14ac:dyDescent="0.25">
      <c r="B41" t="s">
        <v>15</v>
      </c>
      <c r="E41" s="103"/>
      <c r="F41" s="2"/>
      <c r="G41" s="7" t="s">
        <v>367</v>
      </c>
      <c r="H41" s="2"/>
      <c r="I41" s="7"/>
    </row>
    <row r="42" spans="1:10" x14ac:dyDescent="0.25">
      <c r="B42" t="s">
        <v>13</v>
      </c>
      <c r="E42" s="32"/>
      <c r="F42" s="2"/>
      <c r="G42" s="32"/>
      <c r="H42" s="2"/>
      <c r="I42" s="32"/>
    </row>
    <row r="43" spans="1:10" x14ac:dyDescent="0.25">
      <c r="B43" s="31" t="s">
        <v>14</v>
      </c>
      <c r="F43" s="2"/>
      <c r="G43" s="2"/>
      <c r="H43" s="2"/>
      <c r="I43" s="2"/>
    </row>
    <row r="44" spans="1:10" x14ac:dyDescent="0.25">
      <c r="C44" t="s">
        <v>83</v>
      </c>
      <c r="E44" s="10"/>
      <c r="F44" s="2"/>
      <c r="G44" s="103" t="s">
        <v>367</v>
      </c>
      <c r="H44" s="2"/>
      <c r="I44" s="7"/>
      <c r="J44" s="78"/>
    </row>
    <row r="45" spans="1:10" x14ac:dyDescent="0.25">
      <c r="C45" t="s">
        <v>84</v>
      </c>
      <c r="E45" s="103" t="s">
        <v>367</v>
      </c>
      <c r="F45" s="2"/>
      <c r="G45" s="7"/>
      <c r="H45" s="2"/>
      <c r="I45" s="7"/>
    </row>
    <row r="46" spans="1:10" x14ac:dyDescent="0.25">
      <c r="E46" s="32"/>
      <c r="F46" s="2"/>
      <c r="G46" s="32"/>
      <c r="H46" s="2"/>
      <c r="I46" s="32"/>
    </row>
    <row r="47" spans="1:10" x14ac:dyDescent="0.25">
      <c r="A47" s="24" t="s">
        <v>174</v>
      </c>
      <c r="E47" s="2"/>
      <c r="F47" s="2"/>
      <c r="G47" s="2"/>
      <c r="H47" s="2"/>
      <c r="I47" s="2"/>
    </row>
    <row r="48" spans="1:10" x14ac:dyDescent="0.25">
      <c r="B48" t="s">
        <v>85</v>
      </c>
      <c r="E48" s="7"/>
      <c r="F48" s="2"/>
      <c r="G48" s="103" t="s">
        <v>367</v>
      </c>
      <c r="H48" s="2"/>
      <c r="I48" s="7"/>
    </row>
    <row r="49" spans="1:10" x14ac:dyDescent="0.25">
      <c r="B49" t="s">
        <v>465</v>
      </c>
      <c r="E49" s="22"/>
      <c r="F49" s="2"/>
      <c r="G49" s="103" t="s">
        <v>367</v>
      </c>
      <c r="H49" s="2"/>
      <c r="I49" s="22"/>
      <c r="J49" s="78"/>
    </row>
    <row r="50" spans="1:10" x14ac:dyDescent="0.25">
      <c r="B50" t="s">
        <v>173</v>
      </c>
      <c r="E50" s="22"/>
      <c r="F50" s="2"/>
      <c r="G50" s="103" t="s">
        <v>367</v>
      </c>
      <c r="H50" s="2"/>
      <c r="I50" s="22"/>
    </row>
    <row r="51" spans="1:10" x14ac:dyDescent="0.25">
      <c r="A51" t="s">
        <v>466</v>
      </c>
      <c r="E51" s="2"/>
      <c r="F51" s="2"/>
      <c r="G51" s="2"/>
      <c r="H51" s="2"/>
      <c r="I51" s="2"/>
    </row>
    <row r="52" spans="1:10" x14ac:dyDescent="0.25">
      <c r="A52" s="24" t="s">
        <v>18</v>
      </c>
    </row>
    <row r="53" spans="1:10" x14ac:dyDescent="0.25">
      <c r="B53" t="s">
        <v>19</v>
      </c>
      <c r="E53" s="103" t="s">
        <v>367</v>
      </c>
      <c r="F53" s="2"/>
      <c r="G53" s="7"/>
      <c r="H53" s="2"/>
      <c r="I53" s="7"/>
    </row>
    <row r="54" spans="1:10" x14ac:dyDescent="0.25">
      <c r="B54" t="s">
        <v>93</v>
      </c>
      <c r="E54" s="103" t="s">
        <v>367</v>
      </c>
      <c r="F54" s="2"/>
      <c r="G54" s="22"/>
      <c r="H54" s="2"/>
      <c r="I54" s="22"/>
    </row>
    <row r="55" spans="1:10" x14ac:dyDescent="0.25">
      <c r="B55" t="s">
        <v>20</v>
      </c>
      <c r="E55" s="103" t="s">
        <v>367</v>
      </c>
      <c r="F55" s="2"/>
      <c r="G55" s="22"/>
      <c r="H55" s="2"/>
      <c r="I55" s="22"/>
    </row>
    <row r="56" spans="1:10" x14ac:dyDescent="0.25">
      <c r="E56" s="2"/>
      <c r="F56" s="2"/>
      <c r="G56" s="2"/>
      <c r="H56" s="2"/>
      <c r="I56" s="2"/>
    </row>
    <row r="57" spans="1:10" x14ac:dyDescent="0.25">
      <c r="A57" s="6"/>
      <c r="B57" s="24" t="s">
        <v>69</v>
      </c>
      <c r="C57" s="6"/>
      <c r="E57" s="3" t="s">
        <v>72</v>
      </c>
      <c r="F57" s="5"/>
      <c r="G57" s="3" t="s">
        <v>73</v>
      </c>
      <c r="H57" s="5"/>
      <c r="I57" s="3" t="s">
        <v>74</v>
      </c>
    </row>
    <row r="58" spans="1:10" x14ac:dyDescent="0.25">
      <c r="A58" s="6"/>
      <c r="B58" s="24"/>
      <c r="C58" s="6"/>
      <c r="E58" s="3"/>
      <c r="F58" s="5"/>
      <c r="G58" s="3"/>
      <c r="H58" s="5"/>
      <c r="I58" s="3"/>
    </row>
    <row r="59" spans="1:10" x14ac:dyDescent="0.25">
      <c r="A59" s="24" t="s">
        <v>16</v>
      </c>
      <c r="E59" s="103" t="s">
        <v>367</v>
      </c>
      <c r="F59" s="2"/>
      <c r="G59" s="7"/>
      <c r="H59" s="2"/>
      <c r="I59" s="7"/>
    </row>
    <row r="60" spans="1:10" x14ac:dyDescent="0.25">
      <c r="A60" s="24"/>
      <c r="E60" s="2"/>
      <c r="F60" s="2"/>
      <c r="G60" s="2"/>
      <c r="H60" s="2"/>
      <c r="I60" s="2"/>
    </row>
    <row r="61" spans="1:10" x14ac:dyDescent="0.25">
      <c r="A61" s="24" t="s">
        <v>86</v>
      </c>
      <c r="E61" s="2"/>
      <c r="F61" s="2"/>
      <c r="G61" s="2"/>
      <c r="H61" s="2"/>
      <c r="I61" s="2"/>
    </row>
    <row r="62" spans="1:10" x14ac:dyDescent="0.25">
      <c r="B62" t="s">
        <v>87</v>
      </c>
      <c r="E62" s="103" t="s">
        <v>367</v>
      </c>
      <c r="F62" s="2"/>
      <c r="G62" s="7"/>
      <c r="H62" s="2"/>
      <c r="I62" s="7"/>
    </row>
    <row r="63" spans="1:10" x14ac:dyDescent="0.25">
      <c r="B63" t="s">
        <v>88</v>
      </c>
      <c r="E63" s="22"/>
      <c r="F63" s="2"/>
      <c r="G63" s="103" t="s">
        <v>367</v>
      </c>
      <c r="H63" s="2"/>
      <c r="I63" s="22"/>
    </row>
    <row r="64" spans="1:10" x14ac:dyDescent="0.25">
      <c r="B64" t="s">
        <v>89</v>
      </c>
      <c r="E64" s="22"/>
      <c r="F64" s="2"/>
      <c r="G64" s="103" t="s">
        <v>367</v>
      </c>
      <c r="H64" s="2"/>
      <c r="I64" s="22"/>
    </row>
    <row r="65" spans="1:10" x14ac:dyDescent="0.25">
      <c r="E65" s="2"/>
      <c r="F65" s="2"/>
      <c r="G65" s="2"/>
      <c r="H65" s="2"/>
      <c r="I65" s="2"/>
    </row>
    <row r="66" spans="1:10" x14ac:dyDescent="0.25">
      <c r="A66" s="24" t="s">
        <v>90</v>
      </c>
      <c r="E66" s="7"/>
      <c r="F66" s="2"/>
      <c r="G66" s="103" t="s">
        <v>367</v>
      </c>
      <c r="H66" s="2"/>
      <c r="I66" s="7"/>
    </row>
    <row r="67" spans="1:10" x14ac:dyDescent="0.25">
      <c r="E67" s="2"/>
      <c r="F67" s="2"/>
      <c r="G67" s="2"/>
      <c r="H67" s="2"/>
      <c r="I67" s="2"/>
    </row>
    <row r="68" spans="1:10" x14ac:dyDescent="0.25">
      <c r="A68" s="24" t="s">
        <v>59</v>
      </c>
      <c r="E68" s="2"/>
      <c r="F68" s="2"/>
      <c r="G68" s="2"/>
      <c r="H68" s="2"/>
      <c r="I68" s="2"/>
    </row>
    <row r="69" spans="1:10" x14ac:dyDescent="0.25">
      <c r="B69" t="s">
        <v>24</v>
      </c>
      <c r="E69" s="103" t="s">
        <v>367</v>
      </c>
      <c r="F69" s="2"/>
      <c r="G69" s="7" t="s">
        <v>367</v>
      </c>
      <c r="H69" s="2"/>
      <c r="I69" s="7"/>
    </row>
    <row r="70" spans="1:10" x14ac:dyDescent="0.25">
      <c r="B70" t="s">
        <v>17</v>
      </c>
      <c r="E70" s="103" t="s">
        <v>367</v>
      </c>
      <c r="F70" s="2"/>
      <c r="G70" s="7" t="s">
        <v>367</v>
      </c>
      <c r="H70" s="2"/>
      <c r="I70" s="22"/>
      <c r="J70" s="78"/>
    </row>
    <row r="71" spans="1:10" x14ac:dyDescent="0.25">
      <c r="B71" t="s">
        <v>23</v>
      </c>
      <c r="E71" s="103" t="s">
        <v>367</v>
      </c>
      <c r="F71" s="2"/>
      <c r="G71" s="7" t="s">
        <v>367</v>
      </c>
      <c r="H71" s="2"/>
      <c r="I71" s="22"/>
    </row>
    <row r="72" spans="1:10" x14ac:dyDescent="0.25">
      <c r="E72" s="2"/>
      <c r="F72" s="2"/>
      <c r="G72" s="2"/>
      <c r="H72" s="2"/>
      <c r="I72" s="2"/>
    </row>
    <row r="73" spans="1:10" x14ac:dyDescent="0.25">
      <c r="A73" s="24" t="s">
        <v>91</v>
      </c>
      <c r="E73" s="103" t="s">
        <v>367</v>
      </c>
      <c r="F73" s="2"/>
      <c r="G73" s="7"/>
      <c r="H73" s="2"/>
      <c r="I73" s="7"/>
      <c r="J73" s="78"/>
    </row>
    <row r="74" spans="1:10" x14ac:dyDescent="0.25">
      <c r="E74" s="2"/>
      <c r="F74" s="2"/>
      <c r="G74" s="2"/>
      <c r="H74" s="2"/>
      <c r="I74" s="2"/>
      <c r="J74" s="78"/>
    </row>
    <row r="75" spans="1:10" x14ac:dyDescent="0.25">
      <c r="A75" s="24" t="s">
        <v>92</v>
      </c>
      <c r="E75" s="103" t="s">
        <v>367</v>
      </c>
      <c r="F75" s="2"/>
      <c r="G75" s="7"/>
      <c r="H75" s="2"/>
      <c r="I75" s="7"/>
      <c r="J75" s="78"/>
    </row>
    <row r="76" spans="1:10" x14ac:dyDescent="0.25">
      <c r="E76" s="2"/>
      <c r="F76" s="2"/>
      <c r="G76" s="2"/>
      <c r="H76" s="2"/>
      <c r="I76" s="2"/>
      <c r="J76" s="78"/>
    </row>
    <row r="77" spans="1:10" x14ac:dyDescent="0.25">
      <c r="A77" s="24" t="s">
        <v>27</v>
      </c>
      <c r="E77" s="103"/>
      <c r="F77" s="2"/>
      <c r="G77" s="7" t="s">
        <v>367</v>
      </c>
      <c r="H77" s="2"/>
      <c r="I77" s="7"/>
      <c r="J77" s="78"/>
    </row>
    <row r="78" spans="1:10" x14ac:dyDescent="0.25">
      <c r="A78" s="24"/>
      <c r="E78" s="2"/>
      <c r="F78" s="2"/>
      <c r="G78" s="2"/>
      <c r="H78" s="2"/>
      <c r="I78" s="2"/>
    </row>
    <row r="79" spans="1:10" x14ac:dyDescent="0.25">
      <c r="A79" s="24" t="s">
        <v>28</v>
      </c>
      <c r="B79" s="24"/>
      <c r="E79" s="2"/>
      <c r="F79" s="2"/>
      <c r="G79" s="2"/>
      <c r="H79" s="2"/>
      <c r="I79" s="2"/>
    </row>
    <row r="80" spans="1:10" x14ac:dyDescent="0.25">
      <c r="A80" s="24"/>
      <c r="B80" s="28" t="s">
        <v>224</v>
      </c>
      <c r="E80" s="103" t="s">
        <v>367</v>
      </c>
      <c r="F80" s="2"/>
      <c r="G80" s="7" t="s">
        <v>367</v>
      </c>
      <c r="H80" s="2"/>
      <c r="I80" s="7"/>
      <c r="J80" s="78"/>
    </row>
    <row r="81" spans="1:10" x14ac:dyDescent="0.25">
      <c r="E81" s="2"/>
      <c r="F81" s="2"/>
      <c r="G81" s="2"/>
      <c r="H81" s="2"/>
      <c r="I81" s="2"/>
    </row>
    <row r="82" spans="1:10" x14ac:dyDescent="0.25">
      <c r="A82" s="24" t="s">
        <v>22</v>
      </c>
      <c r="E82" s="103" t="s">
        <v>367</v>
      </c>
      <c r="F82" s="2"/>
      <c r="G82" s="7" t="s">
        <v>367</v>
      </c>
      <c r="H82" s="2"/>
      <c r="I82" s="7"/>
      <c r="J82" s="78"/>
    </row>
    <row r="83" spans="1:10" x14ac:dyDescent="0.25">
      <c r="E83" s="2"/>
      <c r="F83" s="2"/>
      <c r="G83" s="2"/>
      <c r="H83" s="2"/>
      <c r="I83" s="2"/>
    </row>
    <row r="84" spans="1:10" x14ac:dyDescent="0.25">
      <c r="A84" s="24" t="s">
        <v>21</v>
      </c>
      <c r="E84" s="103" t="s">
        <v>367</v>
      </c>
      <c r="F84" s="2"/>
      <c r="G84" s="7"/>
      <c r="H84" s="2"/>
      <c r="I84" s="7"/>
      <c r="J84" s="78"/>
    </row>
    <row r="85" spans="1:10" x14ac:dyDescent="0.25">
      <c r="E85" s="2"/>
      <c r="F85" s="2"/>
      <c r="G85" s="2"/>
      <c r="H85" s="2"/>
      <c r="I85" s="2"/>
    </row>
    <row r="86" spans="1:10" x14ac:dyDescent="0.25">
      <c r="A86" s="24" t="s">
        <v>94</v>
      </c>
      <c r="E86" s="2"/>
      <c r="F86" s="2"/>
      <c r="G86" s="2"/>
      <c r="H86" s="2"/>
      <c r="I86" s="2"/>
    </row>
    <row r="87" spans="1:10" x14ac:dyDescent="0.25">
      <c r="B87" t="s">
        <v>95</v>
      </c>
      <c r="E87" s="103" t="s">
        <v>367</v>
      </c>
      <c r="F87" s="2"/>
      <c r="G87" s="7"/>
      <c r="H87" s="2"/>
      <c r="I87" s="7"/>
    </row>
    <row r="88" spans="1:10" x14ac:dyDescent="0.25">
      <c r="B88" t="s">
        <v>96</v>
      </c>
      <c r="E88" s="103" t="s">
        <v>367</v>
      </c>
      <c r="F88" s="2"/>
      <c r="G88" s="7"/>
      <c r="H88" s="2"/>
      <c r="I88" s="22"/>
    </row>
    <row r="89" spans="1:10" x14ac:dyDescent="0.25">
      <c r="B89" t="s">
        <v>97</v>
      </c>
      <c r="E89" s="103" t="s">
        <v>367</v>
      </c>
      <c r="F89" s="2"/>
      <c r="G89" s="22"/>
      <c r="H89" s="2"/>
      <c r="I89" s="22"/>
    </row>
    <row r="90" spans="1:10" x14ac:dyDescent="0.25">
      <c r="B90" t="s">
        <v>98</v>
      </c>
      <c r="E90" s="22"/>
      <c r="F90" s="2"/>
      <c r="G90" s="103" t="s">
        <v>367</v>
      </c>
      <c r="H90" s="2"/>
      <c r="I90" s="22"/>
    </row>
    <row r="91" spans="1:10" x14ac:dyDescent="0.25">
      <c r="B91" t="s">
        <v>99</v>
      </c>
      <c r="E91" s="103" t="s">
        <v>367</v>
      </c>
      <c r="F91" s="2"/>
      <c r="G91" s="22"/>
      <c r="H91" s="2"/>
      <c r="I91" s="22"/>
    </row>
    <row r="92" spans="1:10" x14ac:dyDescent="0.25">
      <c r="B92" t="s">
        <v>100</v>
      </c>
      <c r="E92" s="103" t="s">
        <v>367</v>
      </c>
      <c r="F92" s="2"/>
      <c r="G92" s="22"/>
      <c r="H92" s="2"/>
      <c r="I92" s="22"/>
    </row>
    <row r="93" spans="1:10" x14ac:dyDescent="0.25">
      <c r="B93" t="s">
        <v>101</v>
      </c>
      <c r="E93" s="103" t="s">
        <v>367</v>
      </c>
      <c r="F93" s="2"/>
      <c r="G93" s="22"/>
      <c r="H93" s="2"/>
      <c r="I93" s="22"/>
    </row>
    <row r="94" spans="1:10" x14ac:dyDescent="0.25">
      <c r="B94" t="s">
        <v>102</v>
      </c>
      <c r="E94" s="22"/>
      <c r="F94" s="2"/>
      <c r="G94" s="103" t="s">
        <v>367</v>
      </c>
      <c r="H94" s="2"/>
      <c r="I94" s="22"/>
    </row>
    <row r="95" spans="1:10" x14ac:dyDescent="0.25">
      <c r="B95" t="s">
        <v>103</v>
      </c>
      <c r="E95" s="22"/>
      <c r="F95" s="2"/>
      <c r="G95" s="103" t="s">
        <v>367</v>
      </c>
      <c r="H95" s="2"/>
      <c r="I95" s="22"/>
    </row>
    <row r="96" spans="1:10" x14ac:dyDescent="0.25">
      <c r="B96" t="s">
        <v>104</v>
      </c>
      <c r="E96" s="22"/>
      <c r="F96" s="2"/>
      <c r="G96" s="103" t="s">
        <v>367</v>
      </c>
      <c r="H96" s="2"/>
      <c r="I96" s="22"/>
    </row>
    <row r="97" spans="2:9" x14ac:dyDescent="0.25">
      <c r="B97" t="s">
        <v>105</v>
      </c>
      <c r="E97" s="22"/>
      <c r="F97" s="2"/>
      <c r="G97" s="103" t="s">
        <v>367</v>
      </c>
      <c r="H97" s="2"/>
      <c r="I97" s="22"/>
    </row>
    <row r="98" spans="2:9" x14ac:dyDescent="0.25">
      <c r="E98" s="2"/>
      <c r="F98" s="2"/>
      <c r="G98" s="2"/>
      <c r="H98" s="2"/>
      <c r="I98" s="2"/>
    </row>
  </sheetData>
  <mergeCells count="2">
    <mergeCell ref="A1:I1"/>
    <mergeCell ref="A3:I3"/>
  </mergeCells>
  <phoneticPr fontId="0" type="noConversion"/>
  <pageMargins left="0.75" right="0.75" top="1" bottom="1" header="0.5" footer="0.5"/>
  <pageSetup scale="53" orientation="portrait" r:id="rId1"/>
  <headerFooter alignWithMargins="0"/>
  <rowBreaks count="1" manualBreakCount="1">
    <brk id="55"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
  <sheetViews>
    <sheetView tabSelected="1" workbookViewId="0">
      <selection activeCell="A5" sqref="A5:B5"/>
    </sheetView>
  </sheetViews>
  <sheetFormatPr defaultRowHeight="13.2" x14ac:dyDescent="0.25"/>
  <sheetData>
    <row r="1" spans="1:4" ht="18" thickBot="1" x14ac:dyDescent="0.35">
      <c r="A1" s="88" t="s">
        <v>240</v>
      </c>
      <c r="B1" s="89"/>
      <c r="C1" s="89"/>
      <c r="D1" s="89"/>
    </row>
    <row r="2" spans="1:4" ht="17.399999999999999" x14ac:dyDescent="0.3">
      <c r="A2" s="25"/>
    </row>
    <row r="3" spans="1:4" x14ac:dyDescent="0.25">
      <c r="A3" s="6" t="s">
        <v>242</v>
      </c>
    </row>
    <row r="5" spans="1:4" x14ac:dyDescent="0.25">
      <c r="A5" s="6" t="s">
        <v>241</v>
      </c>
    </row>
    <row r="8" spans="1:4" x14ac:dyDescent="0.25">
      <c r="A8" t="s">
        <v>467</v>
      </c>
    </row>
  </sheetData>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
  <sheetViews>
    <sheetView tabSelected="1" workbookViewId="0">
      <selection activeCell="A5" sqref="A5:B5"/>
    </sheetView>
  </sheetViews>
  <sheetFormatPr defaultRowHeight="13.2" x14ac:dyDescent="0.25"/>
  <sheetData>
    <row r="1" spans="1:9" x14ac:dyDescent="0.25">
      <c r="A1" s="79" t="s">
        <v>225</v>
      </c>
      <c r="B1" s="80"/>
      <c r="C1" s="80"/>
      <c r="D1" s="80"/>
      <c r="E1" s="80"/>
      <c r="F1" s="80"/>
      <c r="G1" s="80"/>
      <c r="H1" s="80"/>
      <c r="I1" s="80"/>
    </row>
    <row r="2" spans="1:9" x14ac:dyDescent="0.25">
      <c r="A2" s="189"/>
      <c r="B2" s="189"/>
    </row>
    <row r="3" spans="1:9" x14ac:dyDescent="0.25">
      <c r="A3" s="190" t="s">
        <v>340</v>
      </c>
      <c r="B3" s="189"/>
    </row>
    <row r="4" spans="1:9" x14ac:dyDescent="0.25">
      <c r="A4" s="189"/>
      <c r="B4" s="190" t="s">
        <v>341</v>
      </c>
    </row>
    <row r="5" spans="1:9" x14ac:dyDescent="0.25">
      <c r="A5" s="189"/>
      <c r="B5" s="189" t="s">
        <v>256</v>
      </c>
    </row>
    <row r="6" spans="1:9" x14ac:dyDescent="0.25">
      <c r="A6" s="189"/>
      <c r="B6" s="189" t="s">
        <v>227</v>
      </c>
    </row>
    <row r="7" spans="1:9" x14ac:dyDescent="0.25">
      <c r="A7" s="189"/>
      <c r="B7" s="189"/>
    </row>
    <row r="8" spans="1:9" x14ac:dyDescent="0.25">
      <c r="A8" s="189" t="s">
        <v>244</v>
      </c>
      <c r="B8" s="189"/>
    </row>
    <row r="9" spans="1:9" x14ac:dyDescent="0.25">
      <c r="A9" s="189"/>
      <c r="B9" s="189" t="s">
        <v>245</v>
      </c>
    </row>
    <row r="10" spans="1:9" x14ac:dyDescent="0.25">
      <c r="A10" s="189"/>
      <c r="B10" s="189"/>
    </row>
    <row r="11" spans="1:9" x14ac:dyDescent="0.25">
      <c r="A11" s="189" t="s">
        <v>226</v>
      </c>
      <c r="B11" s="189"/>
    </row>
    <row r="12" spans="1:9" x14ac:dyDescent="0.25">
      <c r="A12" s="189"/>
      <c r="B12" s="189"/>
    </row>
    <row r="13" spans="1:9" x14ac:dyDescent="0.25">
      <c r="A13" s="189"/>
      <c r="B13" s="189"/>
    </row>
  </sheetData>
  <pageMargins left="0.75" right="0.75" top="1" bottom="1" header="0.5" footer="0.5"/>
  <pageSetup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workbookViewId="0">
      <selection activeCell="A5" sqref="A5:B5"/>
    </sheetView>
  </sheetViews>
  <sheetFormatPr defaultRowHeight="13.2" x14ac:dyDescent="0.25"/>
  <sheetData>
    <row r="1" spans="1:3" x14ac:dyDescent="0.25">
      <c r="A1" s="6" t="s">
        <v>108</v>
      </c>
    </row>
    <row r="2" spans="1:3" x14ac:dyDescent="0.25">
      <c r="A2" s="6" t="s">
        <v>129</v>
      </c>
    </row>
    <row r="3" spans="1:3" x14ac:dyDescent="0.25">
      <c r="A3" s="6" t="s">
        <v>107</v>
      </c>
    </row>
    <row r="5" spans="1:3" x14ac:dyDescent="0.25">
      <c r="C5" t="s">
        <v>183</v>
      </c>
    </row>
    <row r="6" spans="1:3" x14ac:dyDescent="0.25">
      <c r="A6" s="6" t="s">
        <v>467</v>
      </c>
    </row>
  </sheetData>
  <phoneticPr fontId="0" type="noConversion"/>
  <pageMargins left="0.75" right="0.75" top="1" bottom="1" header="0.5" footer="0.5"/>
  <pageSetup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7"/>
  <sheetViews>
    <sheetView tabSelected="1" workbookViewId="0">
      <selection activeCell="A5" sqref="A5:B5"/>
    </sheetView>
  </sheetViews>
  <sheetFormatPr defaultRowHeight="13.2" x14ac:dyDescent="0.25"/>
  <sheetData>
    <row r="1" spans="1:1" x14ac:dyDescent="0.25">
      <c r="A1" s="6" t="s">
        <v>106</v>
      </c>
    </row>
    <row r="2" spans="1:1" x14ac:dyDescent="0.25">
      <c r="A2" s="6" t="s">
        <v>128</v>
      </c>
    </row>
    <row r="3" spans="1:1" x14ac:dyDescent="0.25">
      <c r="A3" s="6" t="s">
        <v>107</v>
      </c>
    </row>
    <row r="7" spans="1:1" x14ac:dyDescent="0.25">
      <c r="A7" t="s">
        <v>467</v>
      </c>
    </row>
  </sheetData>
  <phoneticPr fontId="0" type="noConversion"/>
  <pageMargins left="0.75" right="0.75" top="1" bottom="1" header="0.5" footer="0.5"/>
  <pageSetup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8"/>
  <sheetViews>
    <sheetView tabSelected="1" workbookViewId="0">
      <selection activeCell="A5" sqref="A5:B5"/>
    </sheetView>
  </sheetViews>
  <sheetFormatPr defaultRowHeight="13.2" x14ac:dyDescent="0.25"/>
  <sheetData>
    <row r="1" spans="1:1" ht="17.399999999999999" x14ac:dyDescent="0.3">
      <c r="A1" s="81" t="s">
        <v>243</v>
      </c>
    </row>
    <row r="3" spans="1:1" x14ac:dyDescent="0.25">
      <c r="A3" s="6" t="s">
        <v>313</v>
      </c>
    </row>
    <row r="6" spans="1:1" x14ac:dyDescent="0.25">
      <c r="A6" t="s">
        <v>467</v>
      </c>
    </row>
    <row r="8" spans="1:1" ht="17.399999999999999" x14ac:dyDescent="0.3">
      <c r="A8" s="29"/>
    </row>
  </sheetData>
  <pageMargins left="0.75" right="0.75" top="1" bottom="1" header="0.5" footer="0.5"/>
  <pageSetup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1"/>
  <sheetViews>
    <sheetView showGridLines="0" tabSelected="1" topLeftCell="A10" zoomScaleNormal="100" workbookViewId="0">
      <selection activeCell="A5" sqref="A5:B5"/>
    </sheetView>
  </sheetViews>
  <sheetFormatPr defaultColWidth="9.109375" defaultRowHeight="13.2" x14ac:dyDescent="0.25"/>
  <cols>
    <col min="1" max="1" width="95" style="100" customWidth="1"/>
    <col min="2" max="8" width="9.109375" style="78"/>
    <col min="9" max="9" width="12.33203125" style="78" customWidth="1"/>
    <col min="10" max="16384" width="9.109375" style="78"/>
  </cols>
  <sheetData>
    <row r="1" spans="1:18" s="116" customFormat="1" ht="17.399999999999999" x14ac:dyDescent="0.3">
      <c r="A1" s="128" t="s">
        <v>314</v>
      </c>
      <c r="B1" s="129"/>
      <c r="C1" s="129"/>
      <c r="D1" s="129"/>
      <c r="E1" s="129"/>
      <c r="F1" s="129"/>
      <c r="G1" s="129"/>
      <c r="H1" s="129"/>
      <c r="I1" s="129"/>
      <c r="J1" s="129"/>
      <c r="K1" s="129"/>
      <c r="L1" s="129"/>
      <c r="M1" s="129"/>
      <c r="N1" s="129"/>
      <c r="O1" s="129"/>
      <c r="P1" s="129"/>
    </row>
    <row r="2" spans="1:18" s="116" customFormat="1" ht="17.399999999999999" x14ac:dyDescent="0.3">
      <c r="A2" s="128"/>
      <c r="B2" s="129"/>
      <c r="C2" s="129"/>
      <c r="D2" s="129"/>
      <c r="E2" s="129"/>
      <c r="F2" s="129"/>
      <c r="G2" s="129"/>
      <c r="H2" s="129"/>
      <c r="I2" s="129"/>
      <c r="J2" s="129"/>
      <c r="K2" s="129"/>
      <c r="L2" s="129"/>
      <c r="M2" s="129"/>
      <c r="N2" s="129"/>
      <c r="O2" s="129"/>
      <c r="P2" s="129"/>
    </row>
    <row r="3" spans="1:18" s="77" customFormat="1" ht="32.4" x14ac:dyDescent="0.3">
      <c r="A3" s="130" t="s">
        <v>315</v>
      </c>
      <c r="B3" s="131"/>
      <c r="C3" s="131"/>
      <c r="D3" s="131"/>
      <c r="E3" s="131"/>
      <c r="F3" s="131"/>
      <c r="G3" s="131"/>
      <c r="H3" s="131"/>
      <c r="I3" s="131"/>
      <c r="J3" s="131"/>
      <c r="K3" s="131"/>
      <c r="L3" s="131"/>
      <c r="M3" s="131"/>
      <c r="N3" s="131"/>
      <c r="O3" s="131"/>
      <c r="P3" s="131"/>
    </row>
    <row r="4" spans="1:18" ht="15" x14ac:dyDescent="0.25">
      <c r="A4" s="132"/>
      <c r="B4" s="64"/>
      <c r="C4" s="64"/>
      <c r="D4" s="64"/>
      <c r="E4" s="64"/>
      <c r="F4" s="64"/>
      <c r="G4" s="64"/>
      <c r="H4" s="64"/>
      <c r="I4" s="64"/>
      <c r="J4" s="64"/>
      <c r="K4" s="64"/>
      <c r="L4" s="64"/>
      <c r="M4" s="64"/>
      <c r="N4" s="64"/>
      <c r="O4" s="64"/>
      <c r="P4" s="64"/>
      <c r="Q4" s="68"/>
      <c r="R4" s="68"/>
    </row>
    <row r="5" spans="1:18" ht="15" x14ac:dyDescent="0.25">
      <c r="A5" s="133" t="s">
        <v>316</v>
      </c>
      <c r="B5" s="64"/>
      <c r="C5" s="64"/>
      <c r="D5" s="64"/>
      <c r="E5" s="64"/>
      <c r="F5" s="64"/>
      <c r="G5" s="64"/>
      <c r="H5" s="64"/>
      <c r="I5" s="64"/>
      <c r="J5" s="64"/>
      <c r="K5" s="64"/>
      <c r="L5" s="64"/>
      <c r="M5" s="64"/>
      <c r="N5" s="64"/>
      <c r="O5" s="64"/>
      <c r="P5" s="64"/>
      <c r="Q5" s="68"/>
      <c r="R5" s="68"/>
    </row>
    <row r="6" spans="1:18" ht="15" x14ac:dyDescent="0.25">
      <c r="A6" s="134"/>
      <c r="B6" s="64"/>
      <c r="C6" s="64"/>
      <c r="D6" s="64"/>
      <c r="E6" s="64"/>
      <c r="F6" s="64"/>
      <c r="G6" s="64"/>
      <c r="H6" s="64"/>
      <c r="I6" s="64"/>
      <c r="J6" s="64"/>
      <c r="K6" s="64"/>
      <c r="L6" s="64"/>
      <c r="M6" s="64"/>
      <c r="N6" s="64"/>
      <c r="O6" s="64"/>
      <c r="P6" s="64"/>
      <c r="Q6" s="68"/>
      <c r="R6" s="68"/>
    </row>
    <row r="7" spans="1:18" ht="15" x14ac:dyDescent="0.25">
      <c r="A7" s="135" t="s">
        <v>220</v>
      </c>
      <c r="B7" s="64"/>
      <c r="C7" s="64"/>
      <c r="D7" s="64"/>
      <c r="E7" s="64"/>
      <c r="F7" s="64"/>
      <c r="G7" s="64"/>
      <c r="H7" s="64"/>
      <c r="I7" s="64"/>
      <c r="J7" s="64"/>
      <c r="K7" s="64"/>
      <c r="L7" s="64"/>
      <c r="M7" s="64"/>
      <c r="N7" s="64"/>
      <c r="O7" s="64"/>
      <c r="P7" s="64"/>
      <c r="Q7" s="68"/>
      <c r="R7" s="68"/>
    </row>
    <row r="8" spans="1:18" ht="15" x14ac:dyDescent="0.25">
      <c r="A8" s="134"/>
      <c r="B8" s="64"/>
      <c r="C8" s="64"/>
      <c r="D8" s="64"/>
      <c r="E8" s="64"/>
      <c r="F8" s="64"/>
      <c r="G8" s="64"/>
      <c r="H8" s="64"/>
      <c r="I8" s="64"/>
      <c r="J8" s="64"/>
      <c r="K8" s="64"/>
      <c r="L8" s="64"/>
      <c r="M8" s="64"/>
      <c r="N8" s="64"/>
      <c r="O8" s="64"/>
      <c r="P8" s="64"/>
      <c r="Q8" s="68"/>
      <c r="R8" s="68"/>
    </row>
    <row r="9" spans="1:18" ht="38.4" x14ac:dyDescent="0.25">
      <c r="A9" s="134" t="s">
        <v>317</v>
      </c>
      <c r="B9" s="64"/>
      <c r="C9" s="64"/>
      <c r="D9" s="64"/>
      <c r="E9" s="64"/>
      <c r="F9" s="64"/>
      <c r="G9" s="64"/>
      <c r="H9" s="64"/>
      <c r="I9" s="64"/>
      <c r="J9" s="64"/>
      <c r="K9" s="64"/>
      <c r="L9" s="64"/>
      <c r="M9" s="64"/>
      <c r="N9" s="64"/>
      <c r="O9" s="64"/>
      <c r="P9" s="64"/>
      <c r="Q9" s="68"/>
      <c r="R9" s="68"/>
    </row>
    <row r="10" spans="1:18" ht="15" x14ac:dyDescent="0.25">
      <c r="A10" s="134"/>
      <c r="B10" s="64"/>
      <c r="C10" s="64"/>
      <c r="D10" s="64"/>
      <c r="E10" s="64"/>
      <c r="F10" s="64"/>
      <c r="G10" s="64"/>
      <c r="H10" s="64"/>
      <c r="I10" s="64"/>
      <c r="J10" s="64"/>
      <c r="K10" s="64"/>
      <c r="L10" s="64"/>
      <c r="M10" s="64"/>
      <c r="N10" s="64"/>
      <c r="O10" s="64"/>
      <c r="P10" s="64"/>
      <c r="Q10" s="68"/>
      <c r="R10" s="68"/>
    </row>
    <row r="11" spans="1:18" ht="25.8" x14ac:dyDescent="0.25">
      <c r="A11" s="134" t="s">
        <v>318</v>
      </c>
      <c r="B11" s="64"/>
      <c r="C11" s="64"/>
      <c r="D11" s="64"/>
      <c r="E11" s="64"/>
      <c r="F11" s="64"/>
      <c r="G11" s="64"/>
      <c r="H11" s="64"/>
      <c r="I11" s="64"/>
      <c r="J11" s="64"/>
      <c r="K11" s="64"/>
      <c r="L11" s="64"/>
      <c r="M11" s="64"/>
      <c r="N11" s="64"/>
      <c r="O11" s="64"/>
      <c r="P11" s="64"/>
      <c r="Q11" s="68"/>
      <c r="R11" s="68"/>
    </row>
    <row r="12" spans="1:18" ht="15" x14ac:dyDescent="0.25">
      <c r="A12" s="134"/>
      <c r="B12" s="64"/>
      <c r="C12" s="64"/>
      <c r="D12" s="64"/>
      <c r="E12" s="64"/>
      <c r="F12" s="64"/>
      <c r="G12" s="64"/>
      <c r="H12" s="64"/>
      <c r="I12" s="64"/>
      <c r="J12" s="64"/>
      <c r="K12" s="64"/>
      <c r="L12" s="64"/>
      <c r="M12" s="64"/>
      <c r="N12" s="64"/>
      <c r="O12" s="64"/>
      <c r="P12" s="64"/>
      <c r="Q12" s="68"/>
      <c r="R12" s="68"/>
    </row>
    <row r="13" spans="1:18" ht="38.4" x14ac:dyDescent="0.25">
      <c r="A13" s="134" t="s">
        <v>319</v>
      </c>
      <c r="B13" s="64"/>
      <c r="C13" s="64"/>
      <c r="D13" s="64"/>
      <c r="E13" s="64"/>
      <c r="F13" s="64"/>
      <c r="G13" s="64"/>
      <c r="H13" s="64"/>
      <c r="I13" s="64"/>
      <c r="J13" s="64"/>
      <c r="K13" s="64"/>
      <c r="L13" s="64"/>
      <c r="M13" s="64"/>
      <c r="N13" s="64"/>
      <c r="O13" s="64"/>
      <c r="P13" s="64"/>
      <c r="Q13" s="68"/>
      <c r="R13" s="68"/>
    </row>
    <row r="14" spans="1:18" ht="15" x14ac:dyDescent="0.25">
      <c r="A14" s="134"/>
      <c r="B14" s="64"/>
      <c r="C14" s="64"/>
      <c r="D14" s="64"/>
      <c r="E14" s="64"/>
      <c r="F14" s="64"/>
      <c r="G14" s="64"/>
      <c r="H14" s="64"/>
      <c r="I14" s="64"/>
      <c r="J14" s="64"/>
      <c r="K14" s="64"/>
      <c r="L14" s="64"/>
      <c r="M14" s="64"/>
      <c r="N14" s="64"/>
      <c r="O14" s="64"/>
      <c r="P14" s="64"/>
      <c r="Q14" s="68"/>
      <c r="R14" s="68"/>
    </row>
    <row r="15" spans="1:18" ht="38.4" x14ac:dyDescent="0.25">
      <c r="A15" s="134" t="s">
        <v>320</v>
      </c>
      <c r="B15" s="64"/>
      <c r="C15" s="64"/>
      <c r="D15" s="64"/>
      <c r="E15" s="64"/>
      <c r="F15" s="64"/>
      <c r="G15" s="64"/>
      <c r="H15" s="64"/>
      <c r="I15" s="64"/>
      <c r="J15" s="64"/>
      <c r="K15" s="64"/>
      <c r="L15" s="64"/>
      <c r="M15" s="64"/>
      <c r="N15" s="64"/>
      <c r="O15" s="64"/>
      <c r="P15" s="64"/>
      <c r="Q15" s="68"/>
      <c r="R15" s="68"/>
    </row>
    <row r="16" spans="1:18" s="139" customFormat="1" ht="15" x14ac:dyDescent="0.25">
      <c r="A16" s="136" t="s">
        <v>321</v>
      </c>
      <c r="B16" s="137"/>
      <c r="C16" s="137"/>
      <c r="D16" s="137"/>
      <c r="E16" s="137"/>
      <c r="F16" s="137"/>
      <c r="G16" s="137"/>
      <c r="H16" s="137"/>
      <c r="I16" s="137"/>
      <c r="J16" s="137"/>
      <c r="K16" s="137"/>
      <c r="L16" s="137"/>
      <c r="M16" s="137"/>
      <c r="N16" s="137"/>
      <c r="O16" s="137"/>
      <c r="P16" s="137"/>
      <c r="Q16" s="138"/>
      <c r="R16" s="138"/>
    </row>
    <row r="17" spans="1:18" s="139" customFormat="1" ht="15" x14ac:dyDescent="0.25">
      <c r="A17" s="136" t="s">
        <v>322</v>
      </c>
      <c r="B17" s="137"/>
      <c r="C17" s="137"/>
      <c r="D17" s="137"/>
      <c r="E17" s="137"/>
      <c r="F17" s="137"/>
      <c r="G17" s="137"/>
      <c r="H17" s="137"/>
      <c r="I17" s="137"/>
      <c r="J17" s="137"/>
      <c r="K17" s="137"/>
      <c r="L17" s="137"/>
      <c r="M17" s="137"/>
      <c r="N17" s="137"/>
      <c r="O17" s="137"/>
      <c r="P17" s="137"/>
      <c r="Q17" s="138"/>
      <c r="R17" s="138"/>
    </row>
    <row r="18" spans="1:18" s="139" customFormat="1" ht="15" x14ac:dyDescent="0.25">
      <c r="A18" s="136" t="s">
        <v>323</v>
      </c>
      <c r="B18" s="137"/>
      <c r="C18" s="137"/>
      <c r="D18" s="137"/>
      <c r="E18" s="137"/>
      <c r="F18" s="137"/>
      <c r="G18" s="137"/>
      <c r="H18" s="137"/>
      <c r="I18" s="137"/>
      <c r="J18" s="137"/>
      <c r="K18" s="137"/>
      <c r="L18" s="137"/>
      <c r="M18" s="137"/>
      <c r="N18" s="137"/>
      <c r="O18" s="137"/>
      <c r="P18" s="137"/>
      <c r="Q18" s="138"/>
      <c r="R18" s="138"/>
    </row>
    <row r="19" spans="1:18" ht="15" x14ac:dyDescent="0.25">
      <c r="A19" s="140"/>
      <c r="B19" s="64"/>
      <c r="C19" s="64"/>
      <c r="D19" s="64"/>
      <c r="E19" s="64"/>
      <c r="F19" s="64"/>
      <c r="G19" s="64"/>
      <c r="H19" s="64"/>
      <c r="I19" s="64"/>
      <c r="J19" s="64"/>
      <c r="K19" s="64"/>
      <c r="L19" s="64"/>
      <c r="M19" s="64"/>
      <c r="N19" s="64"/>
      <c r="O19" s="64"/>
      <c r="P19" s="64"/>
      <c r="Q19" s="68"/>
      <c r="R19" s="68"/>
    </row>
    <row r="20" spans="1:18" ht="15" x14ac:dyDescent="0.25">
      <c r="A20" s="141" t="s">
        <v>324</v>
      </c>
      <c r="B20" s="142"/>
      <c r="C20" s="142"/>
      <c r="D20" s="142"/>
      <c r="E20" s="142"/>
      <c r="F20" s="142"/>
      <c r="G20" s="142"/>
      <c r="H20" s="142"/>
      <c r="I20" s="142"/>
      <c r="J20" s="64"/>
      <c r="K20" s="64"/>
      <c r="L20" s="64"/>
      <c r="M20" s="64"/>
      <c r="N20" s="64"/>
      <c r="O20" s="64"/>
      <c r="P20" s="64"/>
      <c r="Q20" s="68"/>
      <c r="R20" s="68"/>
    </row>
    <row r="21" spans="1:18" ht="25.2" x14ac:dyDescent="0.25">
      <c r="A21" s="143" t="s">
        <v>221</v>
      </c>
      <c r="C21" s="64"/>
      <c r="D21" s="64"/>
      <c r="E21" s="64"/>
      <c r="F21" s="64"/>
      <c r="G21" s="64"/>
      <c r="H21" s="64"/>
      <c r="I21" s="64"/>
      <c r="J21" s="64"/>
      <c r="K21" s="64"/>
      <c r="L21" s="64"/>
      <c r="M21" s="64"/>
      <c r="N21" s="64"/>
      <c r="O21" s="64"/>
      <c r="P21" s="64"/>
      <c r="Q21" s="68"/>
      <c r="R21" s="68"/>
    </row>
    <row r="22" spans="1:18" ht="15" x14ac:dyDescent="0.25">
      <c r="A22" s="143" t="s">
        <v>222</v>
      </c>
      <c r="C22" s="64"/>
      <c r="D22" s="64"/>
      <c r="E22" s="64"/>
      <c r="F22" s="64"/>
      <c r="G22" s="64"/>
      <c r="H22" s="64"/>
      <c r="I22" s="64"/>
      <c r="J22" s="64"/>
      <c r="K22" s="64"/>
      <c r="L22" s="64"/>
      <c r="M22" s="64"/>
      <c r="N22" s="64"/>
      <c r="O22" s="64"/>
      <c r="P22" s="64"/>
      <c r="Q22" s="68"/>
      <c r="R22" s="68"/>
    </row>
    <row r="23" spans="1:18" ht="15" x14ac:dyDescent="0.25">
      <c r="A23" s="143"/>
      <c r="B23" s="64"/>
      <c r="C23" s="64"/>
      <c r="D23" s="64"/>
      <c r="E23" s="64"/>
      <c r="F23" s="64"/>
      <c r="G23" s="64"/>
      <c r="H23" s="64"/>
      <c r="I23" s="64"/>
      <c r="J23" s="64"/>
      <c r="K23" s="64"/>
      <c r="L23" s="64"/>
      <c r="M23" s="64"/>
      <c r="N23" s="64"/>
      <c r="O23" s="64"/>
      <c r="P23" s="64"/>
      <c r="Q23" s="68"/>
      <c r="R23" s="68"/>
    </row>
    <row r="24" spans="1:18" ht="15" x14ac:dyDescent="0.25">
      <c r="A24" s="134" t="s">
        <v>325</v>
      </c>
      <c r="B24" s="142"/>
      <c r="C24" s="142"/>
      <c r="D24" s="142"/>
      <c r="E24" s="142"/>
      <c r="F24" s="142"/>
      <c r="G24" s="142"/>
      <c r="H24" s="142"/>
      <c r="I24" s="142"/>
      <c r="J24" s="64"/>
      <c r="K24" s="64"/>
      <c r="L24" s="64"/>
      <c r="M24" s="64"/>
      <c r="N24" s="64"/>
      <c r="O24" s="64"/>
      <c r="P24" s="64"/>
      <c r="Q24" s="68"/>
      <c r="R24" s="68"/>
    </row>
    <row r="25" spans="1:18" s="139" customFormat="1" ht="15" x14ac:dyDescent="0.25">
      <c r="A25" s="136" t="s">
        <v>326</v>
      </c>
      <c r="B25" s="137"/>
      <c r="C25" s="137"/>
      <c r="D25" s="137"/>
      <c r="E25" s="137"/>
      <c r="F25" s="137"/>
      <c r="G25" s="137"/>
      <c r="H25" s="137"/>
      <c r="I25" s="137"/>
      <c r="J25" s="137"/>
      <c r="K25" s="137"/>
      <c r="L25" s="137"/>
      <c r="M25" s="137"/>
      <c r="N25" s="137"/>
      <c r="O25" s="137"/>
      <c r="P25" s="137"/>
      <c r="Q25" s="138"/>
      <c r="R25" s="138"/>
    </row>
    <row r="26" spans="1:18" s="139" customFormat="1" ht="15" x14ac:dyDescent="0.25">
      <c r="A26" s="136" t="s">
        <v>327</v>
      </c>
      <c r="B26" s="137"/>
      <c r="C26" s="137"/>
      <c r="D26" s="137"/>
      <c r="E26" s="137"/>
      <c r="F26" s="137"/>
      <c r="G26" s="137"/>
      <c r="H26" s="137"/>
      <c r="I26" s="137"/>
      <c r="J26" s="137"/>
      <c r="K26" s="137"/>
      <c r="L26" s="137"/>
      <c r="M26" s="137"/>
      <c r="N26" s="137"/>
      <c r="O26" s="137"/>
      <c r="P26" s="137"/>
      <c r="Q26" s="138"/>
      <c r="R26" s="138"/>
    </row>
    <row r="27" spans="1:18" s="139" customFormat="1" ht="30.75" customHeight="1" x14ac:dyDescent="0.25">
      <c r="A27" s="144" t="s">
        <v>328</v>
      </c>
      <c r="B27" s="137"/>
      <c r="C27" s="137"/>
      <c r="D27" s="137"/>
      <c r="E27" s="137"/>
      <c r="F27" s="137"/>
      <c r="G27" s="137"/>
      <c r="H27" s="137"/>
      <c r="I27" s="137"/>
      <c r="J27" s="137"/>
      <c r="K27" s="137"/>
      <c r="L27" s="137"/>
      <c r="M27" s="137"/>
      <c r="N27" s="137"/>
      <c r="O27" s="137"/>
      <c r="P27" s="137"/>
      <c r="Q27" s="138"/>
      <c r="R27" s="138"/>
    </row>
    <row r="28" spans="1:18" ht="15" x14ac:dyDescent="0.25">
      <c r="A28" s="145"/>
      <c r="B28" s="64"/>
      <c r="C28" s="64"/>
      <c r="D28" s="64"/>
      <c r="E28" s="64"/>
      <c r="F28" s="64"/>
      <c r="G28" s="64"/>
      <c r="H28" s="64"/>
      <c r="I28" s="64"/>
      <c r="J28" s="64"/>
      <c r="K28" s="64"/>
      <c r="L28" s="64"/>
      <c r="M28" s="64"/>
      <c r="N28" s="64"/>
      <c r="O28" s="64"/>
      <c r="P28" s="64"/>
      <c r="Q28" s="68"/>
      <c r="R28" s="68"/>
    </row>
    <row r="29" spans="1:18" s="149" customFormat="1" ht="15" x14ac:dyDescent="0.25">
      <c r="A29" s="212" t="s">
        <v>468</v>
      </c>
      <c r="B29" s="146"/>
      <c r="C29" s="146"/>
      <c r="D29" s="146"/>
      <c r="E29" s="147"/>
      <c r="F29" s="147"/>
      <c r="G29" s="147"/>
      <c r="H29" s="147"/>
      <c r="I29" s="147"/>
      <c r="J29" s="147"/>
      <c r="K29" s="147"/>
      <c r="L29" s="147"/>
      <c r="M29" s="147"/>
      <c r="N29" s="147"/>
      <c r="O29" s="147"/>
      <c r="P29" s="147"/>
      <c r="Q29" s="148"/>
      <c r="R29" s="148"/>
    </row>
    <row r="30" spans="1:18" ht="15" x14ac:dyDescent="0.25">
      <c r="A30" s="132"/>
      <c r="B30" s="64"/>
      <c r="C30" s="64"/>
      <c r="D30" s="64"/>
      <c r="E30" s="64"/>
      <c r="F30" s="64"/>
      <c r="G30" s="64"/>
      <c r="H30" s="64"/>
      <c r="I30" s="64"/>
      <c r="J30" s="64"/>
      <c r="K30" s="64"/>
      <c r="L30" s="64"/>
      <c r="M30" s="64"/>
      <c r="N30" s="64"/>
      <c r="O30" s="64"/>
      <c r="P30" s="64"/>
      <c r="Q30" s="68"/>
      <c r="R30" s="68"/>
    </row>
    <row r="31" spans="1:18" ht="15" x14ac:dyDescent="0.25">
      <c r="A31" s="150"/>
      <c r="B31" s="68"/>
      <c r="C31" s="68"/>
      <c r="D31" s="68"/>
      <c r="E31" s="68"/>
      <c r="F31" s="68"/>
      <c r="G31" s="68"/>
      <c r="H31" s="68"/>
      <c r="I31" s="68"/>
      <c r="J31" s="68"/>
      <c r="K31" s="68"/>
      <c r="L31" s="68"/>
      <c r="M31" s="68"/>
      <c r="N31" s="68"/>
      <c r="O31" s="68"/>
      <c r="P31" s="68"/>
      <c r="Q31" s="68"/>
      <c r="R31" s="68"/>
    </row>
  </sheetData>
  <hyperlinks>
    <hyperlink ref="A25" r:id="rId1" display="MDE-Food and Nutrition Programs-Summer Foods Program"/>
    <hyperlink ref="A26" r:id="rId2" display="MDE-Food and Nutrition Programs-Child and Adult Care Food Programs"/>
    <hyperlink ref="A27" r:id="rId3" display="MDE-Food And Nutrition Programs-School Nutrition Program-Fresh Fruit and Vegetable Program"/>
    <hyperlink ref="A16" r:id="rId4" display="Link to MDE, School Nutrition Programs, National School Lunch"/>
    <hyperlink ref="A17" r:id="rId5" display="Link to USDA-School Meals Nutrition Standards"/>
    <hyperlink ref="A18" r:id="rId6" display="Link to USDA National School Lunch Programs-Policy"/>
  </hyperlinks>
  <pageMargins left="0.75" right="0.75" top="1" bottom="1" header="0.5" footer="0.5"/>
  <pageSetup scale="95" orientation="portrait" r:id="rId7"/>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
  <sheetViews>
    <sheetView showGridLines="0" tabSelected="1" zoomScaleNormal="100" workbookViewId="0">
      <selection activeCell="A5" sqref="A5:B5"/>
    </sheetView>
  </sheetViews>
  <sheetFormatPr defaultRowHeight="13.2" x14ac:dyDescent="0.25"/>
  <cols>
    <col min="1" max="1" width="84.88671875" customWidth="1"/>
  </cols>
  <sheetData>
    <row r="1" spans="1:9" ht="30" x14ac:dyDescent="0.5">
      <c r="A1" s="82" t="s">
        <v>112</v>
      </c>
      <c r="B1" s="66"/>
      <c r="C1" s="66"/>
      <c r="D1" s="66"/>
      <c r="E1" s="66"/>
      <c r="F1" s="66"/>
      <c r="G1" s="66"/>
      <c r="H1" s="66"/>
      <c r="I1" s="66"/>
    </row>
    <row r="4" spans="1:9" ht="31.2" x14ac:dyDescent="0.3">
      <c r="A4" s="152" t="s">
        <v>345</v>
      </c>
    </row>
    <row r="5" spans="1:9" ht="15" x14ac:dyDescent="0.25">
      <c r="A5" s="68"/>
    </row>
    <row r="6" spans="1:9" ht="46.8" x14ac:dyDescent="0.3">
      <c r="A6" s="152" t="s">
        <v>346</v>
      </c>
    </row>
    <row r="7" spans="1:9" ht="15" x14ac:dyDescent="0.25">
      <c r="A7" s="68"/>
    </row>
    <row r="8" spans="1:9" ht="37.5" customHeight="1" x14ac:dyDescent="0.3">
      <c r="A8" s="152" t="s">
        <v>347</v>
      </c>
    </row>
    <row r="9" spans="1:9" ht="15" x14ac:dyDescent="0.25">
      <c r="A9" s="68"/>
    </row>
    <row r="10" spans="1:9" ht="31.2" x14ac:dyDescent="0.3">
      <c r="A10" s="152" t="s">
        <v>348</v>
      </c>
    </row>
    <row r="13" spans="1:9" ht="17.399999999999999" x14ac:dyDescent="0.3">
      <c r="A13" s="25"/>
    </row>
  </sheetData>
  <phoneticPr fontId="0" type="noConversion"/>
  <pageMargins left="0.75" right="0.75" top="1" bottom="1" header="0.5" footer="0.5"/>
  <pageSetup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6"/>
  <sheetViews>
    <sheetView tabSelected="1" topLeftCell="A4" zoomScaleNormal="100" workbookViewId="0">
      <selection activeCell="A5" sqref="A5:B5"/>
    </sheetView>
  </sheetViews>
  <sheetFormatPr defaultRowHeight="13.2" x14ac:dyDescent="0.25"/>
  <cols>
    <col min="1" max="1" width="8.5546875" customWidth="1"/>
    <col min="2" max="2" width="12.88671875" customWidth="1"/>
    <col min="5" max="5" width="10.88671875" customWidth="1"/>
    <col min="6" max="7" width="10.6640625" customWidth="1"/>
    <col min="8" max="8" width="5.6640625" customWidth="1"/>
    <col min="9" max="9" width="9.109375" style="49" customWidth="1"/>
    <col min="10" max="10" width="17.88671875" style="49" customWidth="1"/>
    <col min="11" max="11" width="3" customWidth="1"/>
  </cols>
  <sheetData>
    <row r="1" spans="1:11" ht="22.8" x14ac:dyDescent="0.4">
      <c r="A1" s="302" t="s">
        <v>149</v>
      </c>
      <c r="B1" s="302"/>
      <c r="C1" s="302"/>
      <c r="D1" s="302"/>
      <c r="E1" s="302"/>
      <c r="F1" s="302"/>
      <c r="G1" s="302"/>
      <c r="H1" s="302"/>
      <c r="I1" s="302"/>
      <c r="J1" s="302"/>
      <c r="K1" s="302"/>
    </row>
    <row r="2" spans="1:11" ht="13.8" x14ac:dyDescent="0.25">
      <c r="A2" s="301" t="s">
        <v>150</v>
      </c>
      <c r="B2" s="301"/>
      <c r="C2" s="301"/>
      <c r="D2" s="301"/>
      <c r="E2" s="301"/>
      <c r="F2" s="301"/>
      <c r="G2" s="301"/>
      <c r="H2" s="301"/>
      <c r="I2" s="301"/>
      <c r="J2" s="301"/>
      <c r="K2" s="301"/>
    </row>
    <row r="3" spans="1:11" ht="13.8" x14ac:dyDescent="0.25">
      <c r="A3" s="301" t="s">
        <v>469</v>
      </c>
      <c r="B3" s="301"/>
      <c r="C3" s="301"/>
      <c r="D3" s="301"/>
      <c r="E3" s="301"/>
      <c r="F3" s="301"/>
      <c r="G3" s="301"/>
      <c r="H3" s="301"/>
      <c r="I3" s="301"/>
      <c r="J3" s="301"/>
      <c r="K3" s="301"/>
    </row>
    <row r="4" spans="1:11" ht="13.8" x14ac:dyDescent="0.25">
      <c r="A4" s="301" t="s">
        <v>470</v>
      </c>
      <c r="B4" s="301"/>
      <c r="C4" s="301"/>
      <c r="D4" s="301"/>
      <c r="E4" s="301"/>
      <c r="F4" s="301"/>
      <c r="G4" s="301"/>
      <c r="H4" s="301"/>
      <c r="I4" s="301"/>
      <c r="J4" s="301"/>
      <c r="K4" s="301"/>
    </row>
    <row r="5" spans="1:11" ht="19.5" customHeight="1" x14ac:dyDescent="0.3">
      <c r="A5" s="258" t="s">
        <v>431</v>
      </c>
      <c r="B5" s="258"/>
      <c r="C5" s="258"/>
      <c r="D5" s="258"/>
      <c r="E5" s="258"/>
      <c r="F5" s="258"/>
      <c r="G5" s="258"/>
      <c r="H5" s="258"/>
      <c r="I5" s="258"/>
      <c r="J5" s="258"/>
      <c r="K5" s="258"/>
    </row>
    <row r="7" spans="1:11" x14ac:dyDescent="0.25">
      <c r="A7" s="6" t="s">
        <v>113</v>
      </c>
      <c r="C7" s="10"/>
      <c r="D7" s="10"/>
      <c r="E7" s="10"/>
      <c r="F7" s="6" t="s">
        <v>114</v>
      </c>
    </row>
    <row r="9" spans="1:11" x14ac:dyDescent="0.25">
      <c r="B9" s="248">
        <f>SUM('15-Meal Equiv Calc'!D16)</f>
        <v>269806.51235361304</v>
      </c>
      <c r="C9" s="10"/>
      <c r="D9" s="6" t="s">
        <v>151</v>
      </c>
    </row>
    <row r="10" spans="1:11" x14ac:dyDescent="0.25">
      <c r="D10" s="6"/>
    </row>
    <row r="11" spans="1:11" x14ac:dyDescent="0.25">
      <c r="A11" s="6" t="s">
        <v>152</v>
      </c>
      <c r="D11" s="6"/>
    </row>
    <row r="12" spans="1:11" x14ac:dyDescent="0.25">
      <c r="D12" s="6"/>
    </row>
    <row r="13" spans="1:11" ht="26.4" x14ac:dyDescent="0.25">
      <c r="G13" s="34" t="s">
        <v>153</v>
      </c>
      <c r="J13" s="73" t="s">
        <v>154</v>
      </c>
    </row>
    <row r="14" spans="1:11" x14ac:dyDescent="0.25">
      <c r="G14" s="2"/>
    </row>
    <row r="15" spans="1:11" s="78" customFormat="1" x14ac:dyDescent="0.25">
      <c r="A15" s="78" t="s">
        <v>155</v>
      </c>
      <c r="G15" s="103" t="s">
        <v>367</v>
      </c>
      <c r="I15" s="172"/>
      <c r="J15" s="172"/>
    </row>
    <row r="16" spans="1:11" s="78" customFormat="1" x14ac:dyDescent="0.25">
      <c r="B16" s="173" t="s">
        <v>181</v>
      </c>
      <c r="C16" s="173"/>
      <c r="G16" s="116"/>
      <c r="I16" s="174"/>
      <c r="J16" s="174"/>
    </row>
    <row r="17" spans="1:10" s="78" customFormat="1" x14ac:dyDescent="0.25">
      <c r="B17" s="173"/>
      <c r="C17" s="173"/>
      <c r="G17" s="116"/>
      <c r="I17" s="174"/>
      <c r="J17" s="174"/>
    </row>
    <row r="18" spans="1:10" s="78" customFormat="1" x14ac:dyDescent="0.25">
      <c r="A18" s="78" t="s">
        <v>211</v>
      </c>
      <c r="B18" s="173"/>
      <c r="C18" s="173"/>
      <c r="G18" s="103"/>
      <c r="I18" s="172"/>
      <c r="J18" s="172"/>
    </row>
    <row r="19" spans="1:10" s="78" customFormat="1" x14ac:dyDescent="0.25">
      <c r="B19" s="173"/>
      <c r="C19" s="173"/>
      <c r="G19" s="116"/>
      <c r="I19" s="174"/>
      <c r="J19" s="174"/>
    </row>
    <row r="20" spans="1:10" s="78" customFormat="1" x14ac:dyDescent="0.25">
      <c r="A20" s="78" t="s">
        <v>32</v>
      </c>
      <c r="G20" s="103" t="s">
        <v>367</v>
      </c>
      <c r="I20" s="172"/>
      <c r="J20" s="172"/>
    </row>
    <row r="21" spans="1:10" s="78" customFormat="1" x14ac:dyDescent="0.25">
      <c r="G21" s="116"/>
      <c r="I21" s="174"/>
      <c r="J21" s="174"/>
    </row>
    <row r="22" spans="1:10" s="78" customFormat="1" x14ac:dyDescent="0.25">
      <c r="A22" s="78" t="s">
        <v>33</v>
      </c>
      <c r="G22" s="103" t="s">
        <v>367</v>
      </c>
      <c r="I22" s="172"/>
      <c r="J22" s="172"/>
    </row>
    <row r="23" spans="1:10" s="78" customFormat="1" x14ac:dyDescent="0.25">
      <c r="G23" s="116"/>
      <c r="I23" s="174"/>
      <c r="J23" s="175"/>
    </row>
    <row r="24" spans="1:10" s="78" customFormat="1" x14ac:dyDescent="0.25">
      <c r="A24" s="78" t="s">
        <v>156</v>
      </c>
      <c r="G24" s="103" t="s">
        <v>367</v>
      </c>
      <c r="I24" s="172"/>
      <c r="J24" s="172"/>
    </row>
    <row r="25" spans="1:10" s="78" customFormat="1" x14ac:dyDescent="0.25">
      <c r="G25" s="116"/>
      <c r="I25" s="174"/>
      <c r="J25" s="174"/>
    </row>
    <row r="26" spans="1:10" s="78" customFormat="1" x14ac:dyDescent="0.25">
      <c r="A26" s="78" t="s">
        <v>157</v>
      </c>
      <c r="G26" s="103"/>
      <c r="I26" s="172"/>
      <c r="J26" s="172"/>
    </row>
    <row r="27" spans="1:10" s="78" customFormat="1" x14ac:dyDescent="0.25">
      <c r="G27" s="116"/>
      <c r="I27" s="174"/>
      <c r="J27" s="174"/>
    </row>
    <row r="28" spans="1:10" s="78" customFormat="1" x14ac:dyDescent="0.25">
      <c r="A28" s="78" t="s">
        <v>35</v>
      </c>
      <c r="G28" s="103"/>
      <c r="I28" s="172"/>
      <c r="J28" s="172"/>
    </row>
    <row r="29" spans="1:10" s="78" customFormat="1" x14ac:dyDescent="0.25">
      <c r="G29" s="116"/>
      <c r="I29" s="174"/>
      <c r="J29" s="174"/>
    </row>
    <row r="30" spans="1:10" s="78" customFormat="1" x14ac:dyDescent="0.25">
      <c r="A30" s="78" t="s">
        <v>158</v>
      </c>
      <c r="G30" s="103" t="s">
        <v>367</v>
      </c>
      <c r="I30" s="172"/>
      <c r="J30" s="172"/>
    </row>
    <row r="31" spans="1:10" s="78" customFormat="1" x14ac:dyDescent="0.25">
      <c r="G31" s="116"/>
      <c r="I31" s="174"/>
      <c r="J31" s="174"/>
    </row>
    <row r="32" spans="1:10" s="78" customFormat="1" x14ac:dyDescent="0.25">
      <c r="A32" s="78" t="s">
        <v>212</v>
      </c>
      <c r="G32" s="103"/>
      <c r="I32" s="172"/>
      <c r="J32" s="172"/>
    </row>
    <row r="33" spans="1:10" s="78" customFormat="1" x14ac:dyDescent="0.25">
      <c r="G33" s="116"/>
      <c r="I33" s="174"/>
      <c r="J33" s="174"/>
    </row>
    <row r="34" spans="1:10" s="78" customFormat="1" x14ac:dyDescent="0.25">
      <c r="A34" s="78" t="s">
        <v>159</v>
      </c>
      <c r="G34" s="103"/>
      <c r="I34" s="172"/>
      <c r="J34" s="172"/>
    </row>
    <row r="35" spans="1:10" s="78" customFormat="1" x14ac:dyDescent="0.25">
      <c r="G35" s="116"/>
      <c r="I35" s="174"/>
      <c r="J35" s="174"/>
    </row>
    <row r="36" spans="1:10" s="78" customFormat="1" x14ac:dyDescent="0.25">
      <c r="A36" s="78" t="s">
        <v>160</v>
      </c>
      <c r="G36" s="103"/>
      <c r="I36" s="172"/>
      <c r="J36" s="172"/>
    </row>
    <row r="37" spans="1:10" s="78" customFormat="1" x14ac:dyDescent="0.25">
      <c r="G37" s="116"/>
      <c r="I37" s="174"/>
      <c r="J37" s="174"/>
    </row>
    <row r="38" spans="1:10" s="78" customFormat="1" x14ac:dyDescent="0.25">
      <c r="A38" s="78" t="s">
        <v>205</v>
      </c>
      <c r="G38" s="103"/>
      <c r="I38" s="172"/>
      <c r="J38" s="172"/>
    </row>
    <row r="39" spans="1:10" s="78" customFormat="1" x14ac:dyDescent="0.25">
      <c r="G39" s="116"/>
      <c r="I39" s="174"/>
      <c r="J39" s="174"/>
    </row>
    <row r="40" spans="1:10" s="78" customFormat="1" x14ac:dyDescent="0.25">
      <c r="A40" s="78" t="s">
        <v>161</v>
      </c>
      <c r="G40" s="103" t="s">
        <v>367</v>
      </c>
      <c r="I40" s="172"/>
      <c r="J40" s="172"/>
    </row>
    <row r="41" spans="1:10" s="78" customFormat="1" x14ac:dyDescent="0.25">
      <c r="G41" s="116"/>
      <c r="I41" s="174"/>
      <c r="J41" s="174"/>
    </row>
    <row r="42" spans="1:10" s="78" customFormat="1" x14ac:dyDescent="0.25">
      <c r="A42" s="78" t="s">
        <v>162</v>
      </c>
      <c r="G42" s="103" t="s">
        <v>367</v>
      </c>
      <c r="I42" s="172"/>
      <c r="J42" s="172"/>
    </row>
    <row r="43" spans="1:10" s="78" customFormat="1" x14ac:dyDescent="0.25">
      <c r="G43" s="116"/>
      <c r="I43" s="174"/>
      <c r="J43" s="174"/>
    </row>
    <row r="44" spans="1:10" s="78" customFormat="1" x14ac:dyDescent="0.25">
      <c r="A44" s="78" t="s">
        <v>163</v>
      </c>
      <c r="G44" s="116"/>
      <c r="I44" s="172"/>
      <c r="J44" s="172"/>
    </row>
    <row r="45" spans="1:10" s="78" customFormat="1" x14ac:dyDescent="0.25">
      <c r="I45" s="174"/>
      <c r="J45" s="174"/>
    </row>
    <row r="46" spans="1:10" s="78" customFormat="1" x14ac:dyDescent="0.25">
      <c r="I46" s="174"/>
      <c r="J46" s="174"/>
    </row>
    <row r="47" spans="1:10" s="78" customFormat="1" x14ac:dyDescent="0.25">
      <c r="A47" s="78" t="s">
        <v>164</v>
      </c>
      <c r="I47" s="172"/>
      <c r="J47" s="172"/>
    </row>
    <row r="48" spans="1:10" s="78" customFormat="1" x14ac:dyDescent="0.25">
      <c r="I48" s="174"/>
      <c r="J48" s="174"/>
    </row>
    <row r="49" spans="1:11" s="78" customFormat="1" x14ac:dyDescent="0.25">
      <c r="A49" s="78" t="s">
        <v>168</v>
      </c>
      <c r="G49" s="116"/>
      <c r="I49" s="172"/>
      <c r="J49" s="172"/>
    </row>
    <row r="50" spans="1:11" s="78" customFormat="1" x14ac:dyDescent="0.25">
      <c r="I50" s="176"/>
      <c r="J50" s="174"/>
    </row>
    <row r="51" spans="1:11" s="78" customFormat="1" x14ac:dyDescent="0.25">
      <c r="A51" s="78" t="s">
        <v>207</v>
      </c>
      <c r="B51" s="176"/>
      <c r="I51" s="172"/>
      <c r="J51" s="172"/>
    </row>
    <row r="52" spans="1:11" s="78" customFormat="1" x14ac:dyDescent="0.25">
      <c r="B52" s="176"/>
      <c r="I52" s="174"/>
      <c r="J52" s="174"/>
    </row>
    <row r="53" spans="1:11" s="78" customFormat="1" ht="30" customHeight="1" x14ac:dyDescent="0.25">
      <c r="A53"/>
      <c r="B53" s="61"/>
      <c r="C53" s="304" t="s">
        <v>355</v>
      </c>
      <c r="D53" s="304"/>
      <c r="E53" s="304"/>
      <c r="F53" s="213" t="s">
        <v>367</v>
      </c>
      <c r="G53" s="170" t="s">
        <v>169</v>
      </c>
      <c r="H53" s="6"/>
      <c r="I53" s="49"/>
      <c r="J53" s="36"/>
    </row>
    <row r="54" spans="1:11" x14ac:dyDescent="0.25">
      <c r="B54" s="49"/>
      <c r="C54" s="36"/>
      <c r="D54" s="6"/>
      <c r="E54" s="6"/>
      <c r="F54" s="171"/>
      <c r="G54" s="73" t="s">
        <v>170</v>
      </c>
      <c r="H54" s="6"/>
    </row>
    <row r="55" spans="1:11" ht="53.25" customHeight="1" x14ac:dyDescent="0.25">
      <c r="A55" s="280" t="s">
        <v>356</v>
      </c>
      <c r="B55" s="280"/>
      <c r="C55" s="280"/>
      <c r="D55" s="280"/>
      <c r="E55" s="280"/>
      <c r="F55" s="280"/>
      <c r="G55" s="280"/>
      <c r="H55" s="280"/>
      <c r="I55" s="280"/>
      <c r="J55" s="280"/>
    </row>
    <row r="56" spans="1:11" x14ac:dyDescent="0.25">
      <c r="B56" s="49"/>
      <c r="C56" s="36"/>
    </row>
    <row r="58" spans="1:11" x14ac:dyDescent="0.25">
      <c r="A58" s="4" t="s">
        <v>115</v>
      </c>
      <c r="B58" s="10"/>
      <c r="C58" s="10"/>
      <c r="D58" s="10"/>
      <c r="E58" s="10"/>
      <c r="G58" s="10"/>
      <c r="H58" s="10"/>
      <c r="I58" s="37"/>
      <c r="J58" s="37"/>
    </row>
    <row r="59" spans="1:11" x14ac:dyDescent="0.25">
      <c r="B59" t="s">
        <v>165</v>
      </c>
      <c r="G59" t="s">
        <v>116</v>
      </c>
    </row>
    <row r="62" spans="1:11" ht="13.8" x14ac:dyDescent="0.25">
      <c r="A62" s="303" t="s">
        <v>349</v>
      </c>
      <c r="B62" s="303"/>
      <c r="C62" s="303"/>
      <c r="D62" s="303"/>
      <c r="E62" s="303"/>
      <c r="F62" s="303"/>
      <c r="G62" s="303"/>
      <c r="H62" s="303"/>
      <c r="I62" s="303"/>
      <c r="J62" s="303"/>
      <c r="K62" s="5"/>
    </row>
    <row r="63" spans="1:11" ht="13.8" x14ac:dyDescent="0.25">
      <c r="A63" s="74"/>
      <c r="B63" s="75"/>
      <c r="C63" s="75"/>
      <c r="D63" s="75"/>
      <c r="E63" s="75"/>
      <c r="F63" s="75"/>
      <c r="G63" s="75"/>
      <c r="H63" s="75"/>
      <c r="I63" s="75"/>
      <c r="J63" s="75"/>
      <c r="K63" s="2"/>
    </row>
    <row r="64" spans="1:11" ht="17.399999999999999" x14ac:dyDescent="0.3">
      <c r="A64" s="303" t="s">
        <v>293</v>
      </c>
      <c r="B64" s="303"/>
      <c r="C64" s="303"/>
      <c r="D64" s="303"/>
      <c r="E64" s="303"/>
      <c r="F64" s="303"/>
      <c r="G64" s="303"/>
      <c r="H64" s="303"/>
      <c r="I64" s="303"/>
      <c r="J64" s="303"/>
      <c r="K64" s="35"/>
    </row>
    <row r="65" spans="1:11" ht="17.399999999999999" x14ac:dyDescent="0.3">
      <c r="A65" s="74"/>
      <c r="B65" s="74"/>
      <c r="C65" s="74"/>
      <c r="D65" s="74"/>
      <c r="E65" s="74"/>
      <c r="F65" s="74"/>
      <c r="G65" s="74"/>
      <c r="H65" s="74"/>
      <c r="I65" s="74"/>
      <c r="J65" s="74"/>
      <c r="K65" s="35"/>
    </row>
    <row r="66" spans="1:11" ht="29.25" customHeight="1" x14ac:dyDescent="0.25">
      <c r="A66" s="300" t="s">
        <v>214</v>
      </c>
      <c r="B66" s="300"/>
      <c r="C66" s="300"/>
      <c r="D66" s="300"/>
      <c r="E66" s="300"/>
      <c r="F66" s="300"/>
      <c r="G66" s="300"/>
      <c r="H66" s="300"/>
      <c r="I66" s="300"/>
      <c r="J66" s="300"/>
    </row>
  </sheetData>
  <mergeCells count="10">
    <mergeCell ref="A66:J66"/>
    <mergeCell ref="A5:K5"/>
    <mergeCell ref="A2:K2"/>
    <mergeCell ref="A3:K3"/>
    <mergeCell ref="A1:K1"/>
    <mergeCell ref="A64:J64"/>
    <mergeCell ref="A62:J62"/>
    <mergeCell ref="A55:J55"/>
    <mergeCell ref="C53:E53"/>
    <mergeCell ref="A4:K4"/>
  </mergeCells>
  <phoneticPr fontId="22" type="noConversion"/>
  <pageMargins left="0.75" right="0.75" top="1" bottom="1" header="0.5" footer="0.5"/>
  <pageSetup scale="70"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6"/>
  <sheetViews>
    <sheetView tabSelected="1" topLeftCell="A34" zoomScaleNormal="100" workbookViewId="0">
      <selection activeCell="A5" sqref="A5:B5"/>
    </sheetView>
  </sheetViews>
  <sheetFormatPr defaultRowHeight="13.2" x14ac:dyDescent="0.25"/>
  <cols>
    <col min="1" max="1" width="8.5546875" customWidth="1"/>
    <col min="2" max="2" width="11" customWidth="1"/>
    <col min="5" max="5" width="10.88671875" customWidth="1"/>
    <col min="6" max="7" width="10.6640625" customWidth="1"/>
    <col min="8" max="8" width="2.5546875" customWidth="1"/>
    <col min="9" max="9" width="9" style="49" bestFit="1" customWidth="1"/>
    <col min="10" max="10" width="10.6640625" style="49" customWidth="1"/>
    <col min="11" max="11" width="3" customWidth="1"/>
  </cols>
  <sheetData>
    <row r="1" spans="1:11" ht="22.8" x14ac:dyDescent="0.4">
      <c r="A1" s="302" t="s">
        <v>149</v>
      </c>
      <c r="B1" s="302"/>
      <c r="C1" s="302"/>
      <c r="D1" s="302"/>
      <c r="E1" s="302"/>
      <c r="F1" s="302"/>
      <c r="G1" s="302"/>
      <c r="H1" s="302"/>
      <c r="I1" s="302"/>
      <c r="J1" s="302"/>
      <c r="K1" s="302"/>
    </row>
    <row r="2" spans="1:11" ht="13.8" x14ac:dyDescent="0.25">
      <c r="A2" s="301" t="s">
        <v>150</v>
      </c>
      <c r="B2" s="301"/>
      <c r="C2" s="301"/>
      <c r="D2" s="301"/>
      <c r="E2" s="301"/>
      <c r="F2" s="301"/>
      <c r="G2" s="301"/>
      <c r="H2" s="301"/>
      <c r="I2" s="301"/>
      <c r="J2" s="301"/>
      <c r="K2" s="301"/>
    </row>
    <row r="3" spans="1:11" ht="13.8" x14ac:dyDescent="0.25">
      <c r="A3" s="301" t="s">
        <v>469</v>
      </c>
      <c r="B3" s="301"/>
      <c r="C3" s="301"/>
      <c r="D3" s="301"/>
      <c r="E3" s="301"/>
      <c r="F3" s="301"/>
      <c r="G3" s="301"/>
      <c r="H3" s="301"/>
      <c r="I3" s="301"/>
      <c r="J3" s="301"/>
      <c r="K3" s="301"/>
    </row>
    <row r="4" spans="1:11" ht="13.8" x14ac:dyDescent="0.25">
      <c r="A4" s="301" t="s">
        <v>471</v>
      </c>
      <c r="B4" s="301"/>
      <c r="C4" s="301"/>
      <c r="D4" s="301"/>
      <c r="E4" s="301"/>
      <c r="F4" s="301"/>
      <c r="G4" s="301"/>
      <c r="H4" s="301"/>
      <c r="I4" s="301"/>
      <c r="J4" s="301"/>
      <c r="K4" s="301"/>
    </row>
    <row r="5" spans="1:11" ht="19.5" customHeight="1" x14ac:dyDescent="0.3">
      <c r="A5" s="258" t="s">
        <v>431</v>
      </c>
      <c r="B5" s="258"/>
      <c r="C5" s="258"/>
      <c r="D5" s="258"/>
      <c r="E5" s="258"/>
      <c r="F5" s="258"/>
      <c r="G5" s="258"/>
      <c r="H5" s="258"/>
      <c r="I5" s="258"/>
      <c r="J5" s="258"/>
      <c r="K5" s="258"/>
    </row>
    <row r="7" spans="1:11" x14ac:dyDescent="0.25">
      <c r="A7" s="6" t="s">
        <v>113</v>
      </c>
      <c r="C7" s="10"/>
      <c r="D7" s="10"/>
      <c r="E7" s="10"/>
      <c r="F7" s="6" t="s">
        <v>114</v>
      </c>
    </row>
    <row r="9" spans="1:11" x14ac:dyDescent="0.25">
      <c r="B9" s="248">
        <f>SUM('15-Meal Equiv Calc'!D16)</f>
        <v>269806.51235361304</v>
      </c>
      <c r="C9" s="10"/>
      <c r="D9" s="6" t="s">
        <v>151</v>
      </c>
    </row>
    <row r="10" spans="1:11" x14ac:dyDescent="0.25">
      <c r="D10" s="6"/>
    </row>
    <row r="11" spans="1:11" x14ac:dyDescent="0.25">
      <c r="A11" s="6" t="s">
        <v>152</v>
      </c>
      <c r="D11" s="6"/>
    </row>
    <row r="12" spans="1:11" x14ac:dyDescent="0.25">
      <c r="D12" s="6"/>
    </row>
    <row r="13" spans="1:11" ht="26.4" x14ac:dyDescent="0.25">
      <c r="G13" s="34" t="s">
        <v>153</v>
      </c>
      <c r="J13" s="73" t="s">
        <v>154</v>
      </c>
    </row>
    <row r="14" spans="1:11" x14ac:dyDescent="0.25">
      <c r="G14" s="2"/>
    </row>
    <row r="15" spans="1:11" s="78" customFormat="1" x14ac:dyDescent="0.25">
      <c r="A15" s="78" t="s">
        <v>155</v>
      </c>
      <c r="G15" s="103" t="s">
        <v>367</v>
      </c>
      <c r="I15" s="172"/>
      <c r="J15" s="172"/>
    </row>
    <row r="16" spans="1:11" s="78" customFormat="1" x14ac:dyDescent="0.25">
      <c r="B16" s="173" t="s">
        <v>182</v>
      </c>
      <c r="C16" s="173"/>
      <c r="G16" s="116"/>
      <c r="I16" s="174"/>
      <c r="J16" s="174"/>
    </row>
    <row r="17" spans="1:10" s="78" customFormat="1" x14ac:dyDescent="0.25">
      <c r="B17" s="173"/>
      <c r="C17" s="173"/>
      <c r="G17" s="116"/>
      <c r="I17" s="174"/>
      <c r="J17" s="174"/>
    </row>
    <row r="18" spans="1:10" s="78" customFormat="1" x14ac:dyDescent="0.25">
      <c r="A18" s="78" t="s">
        <v>213</v>
      </c>
      <c r="B18" s="173"/>
      <c r="C18" s="173"/>
      <c r="G18" s="103"/>
      <c r="I18" s="172"/>
      <c r="J18" s="172"/>
    </row>
    <row r="19" spans="1:10" s="78" customFormat="1" x14ac:dyDescent="0.25">
      <c r="G19" s="247"/>
      <c r="I19" s="174"/>
      <c r="J19" s="174"/>
    </row>
    <row r="20" spans="1:10" s="78" customFormat="1" x14ac:dyDescent="0.25">
      <c r="A20" s="78" t="s">
        <v>32</v>
      </c>
      <c r="G20" s="229"/>
      <c r="I20" s="172"/>
      <c r="J20" s="172"/>
    </row>
    <row r="21" spans="1:10" s="78" customFormat="1" x14ac:dyDescent="0.25">
      <c r="G21" s="247"/>
      <c r="I21" s="174"/>
      <c r="J21" s="174"/>
    </row>
    <row r="22" spans="1:10" s="78" customFormat="1" x14ac:dyDescent="0.25">
      <c r="A22" s="78" t="s">
        <v>33</v>
      </c>
      <c r="G22" s="229"/>
      <c r="I22" s="172"/>
      <c r="J22" s="172"/>
    </row>
    <row r="23" spans="1:10" s="78" customFormat="1" x14ac:dyDescent="0.25">
      <c r="G23" s="247"/>
      <c r="I23" s="174"/>
      <c r="J23" s="175"/>
    </row>
    <row r="24" spans="1:10" s="78" customFormat="1" x14ac:dyDescent="0.25">
      <c r="A24" s="78" t="s">
        <v>156</v>
      </c>
      <c r="G24" s="229" t="s">
        <v>367</v>
      </c>
      <c r="I24" s="172"/>
      <c r="J24" s="172"/>
    </row>
    <row r="25" spans="1:10" s="78" customFormat="1" x14ac:dyDescent="0.25">
      <c r="G25" s="116"/>
      <c r="I25" s="174"/>
      <c r="J25" s="174"/>
    </row>
    <row r="26" spans="1:10" s="78" customFormat="1" x14ac:dyDescent="0.25">
      <c r="A26" s="78" t="s">
        <v>157</v>
      </c>
      <c r="G26" s="103"/>
      <c r="I26" s="172"/>
      <c r="J26" s="172"/>
    </row>
    <row r="27" spans="1:10" s="78" customFormat="1" x14ac:dyDescent="0.25">
      <c r="G27" s="116"/>
      <c r="I27" s="174"/>
      <c r="J27" s="174"/>
    </row>
    <row r="28" spans="1:10" s="78" customFormat="1" x14ac:dyDescent="0.25">
      <c r="A28" s="78" t="s">
        <v>35</v>
      </c>
      <c r="G28" s="103"/>
      <c r="I28" s="172"/>
      <c r="J28" s="172"/>
    </row>
    <row r="29" spans="1:10" s="78" customFormat="1" x14ac:dyDescent="0.25">
      <c r="G29" s="116"/>
      <c r="I29" s="174"/>
      <c r="J29" s="174"/>
    </row>
    <row r="30" spans="1:10" s="78" customFormat="1" x14ac:dyDescent="0.25">
      <c r="A30" s="78" t="s">
        <v>158</v>
      </c>
      <c r="G30" s="103" t="s">
        <v>367</v>
      </c>
      <c r="I30" s="172"/>
      <c r="J30" s="172"/>
    </row>
    <row r="31" spans="1:10" s="78" customFormat="1" x14ac:dyDescent="0.25">
      <c r="G31" s="116"/>
      <c r="I31" s="174"/>
      <c r="J31" s="174"/>
    </row>
    <row r="32" spans="1:10" s="78" customFormat="1" x14ac:dyDescent="0.25">
      <c r="A32" s="78" t="s">
        <v>212</v>
      </c>
      <c r="G32" s="103"/>
      <c r="I32" s="172"/>
      <c r="J32" s="172"/>
    </row>
    <row r="33" spans="1:10" s="78" customFormat="1" x14ac:dyDescent="0.25">
      <c r="G33" s="116"/>
      <c r="I33" s="174"/>
      <c r="J33" s="174"/>
    </row>
    <row r="34" spans="1:10" s="78" customFormat="1" x14ac:dyDescent="0.25">
      <c r="A34" s="78" t="s">
        <v>159</v>
      </c>
      <c r="G34" s="103"/>
      <c r="I34" s="172"/>
      <c r="J34" s="172"/>
    </row>
    <row r="35" spans="1:10" s="78" customFormat="1" x14ac:dyDescent="0.25">
      <c r="G35" s="116"/>
      <c r="I35" s="174"/>
      <c r="J35" s="174"/>
    </row>
    <row r="36" spans="1:10" s="78" customFormat="1" x14ac:dyDescent="0.25">
      <c r="A36" s="78" t="s">
        <v>160</v>
      </c>
      <c r="G36" s="103"/>
      <c r="I36" s="172"/>
      <c r="J36" s="172"/>
    </row>
    <row r="37" spans="1:10" s="78" customFormat="1" x14ac:dyDescent="0.25">
      <c r="G37" s="116"/>
      <c r="I37" s="174"/>
      <c r="J37" s="174"/>
    </row>
    <row r="38" spans="1:10" s="78" customFormat="1" x14ac:dyDescent="0.25">
      <c r="A38" s="78" t="s">
        <v>205</v>
      </c>
      <c r="G38" s="103"/>
      <c r="I38" s="172"/>
      <c r="J38" s="172"/>
    </row>
    <row r="39" spans="1:10" s="78" customFormat="1" x14ac:dyDescent="0.25">
      <c r="G39" s="116"/>
      <c r="I39" s="174"/>
      <c r="J39" s="174"/>
    </row>
    <row r="40" spans="1:10" s="78" customFormat="1" x14ac:dyDescent="0.25">
      <c r="A40" s="78" t="s">
        <v>161</v>
      </c>
      <c r="G40" s="103" t="s">
        <v>367</v>
      </c>
      <c r="I40" s="172"/>
      <c r="J40" s="172"/>
    </row>
    <row r="41" spans="1:10" s="78" customFormat="1" x14ac:dyDescent="0.25">
      <c r="G41" s="116"/>
      <c r="I41" s="174"/>
      <c r="J41" s="174"/>
    </row>
    <row r="42" spans="1:10" s="78" customFormat="1" x14ac:dyDescent="0.25">
      <c r="A42" s="78" t="s">
        <v>162</v>
      </c>
      <c r="G42" s="103" t="s">
        <v>367</v>
      </c>
      <c r="I42" s="172"/>
      <c r="J42" s="172"/>
    </row>
    <row r="43" spans="1:10" s="78" customFormat="1" x14ac:dyDescent="0.25">
      <c r="G43" s="116"/>
      <c r="I43" s="174"/>
      <c r="J43" s="174"/>
    </row>
    <row r="44" spans="1:10" s="78" customFormat="1" x14ac:dyDescent="0.25">
      <c r="A44" s="78" t="s">
        <v>163</v>
      </c>
      <c r="G44" s="116"/>
      <c r="I44" s="172"/>
      <c r="J44" s="172"/>
    </row>
    <row r="45" spans="1:10" s="78" customFormat="1" x14ac:dyDescent="0.25">
      <c r="I45" s="174"/>
      <c r="J45" s="174"/>
    </row>
    <row r="46" spans="1:10" s="78" customFormat="1" x14ac:dyDescent="0.25">
      <c r="A46" s="78" t="s">
        <v>164</v>
      </c>
      <c r="I46" s="172"/>
      <c r="J46" s="172"/>
    </row>
    <row r="47" spans="1:10" s="78" customFormat="1" x14ac:dyDescent="0.25">
      <c r="I47" s="174"/>
      <c r="J47" s="174"/>
    </row>
    <row r="48" spans="1:10" s="78" customFormat="1" x14ac:dyDescent="0.25">
      <c r="A48" s="78" t="s">
        <v>168</v>
      </c>
      <c r="G48" s="116"/>
      <c r="I48" s="172"/>
      <c r="J48" s="172"/>
    </row>
    <row r="49" spans="1:12" s="78" customFormat="1" x14ac:dyDescent="0.25">
      <c r="G49" s="116"/>
      <c r="I49" s="174"/>
      <c r="J49" s="174"/>
    </row>
    <row r="50" spans="1:12" s="78" customFormat="1" x14ac:dyDescent="0.25">
      <c r="A50" s="78" t="s">
        <v>206</v>
      </c>
      <c r="G50" s="116"/>
      <c r="I50" s="172"/>
      <c r="J50" s="172"/>
    </row>
    <row r="51" spans="1:12" x14ac:dyDescent="0.25">
      <c r="A51" s="6"/>
      <c r="G51" s="2"/>
    </row>
    <row r="52" spans="1:12" x14ac:dyDescent="0.25">
      <c r="A52" s="6"/>
      <c r="G52" s="2"/>
    </row>
    <row r="53" spans="1:12" ht="27" customHeight="1" x14ac:dyDescent="0.25">
      <c r="B53" s="61"/>
      <c r="C53" s="304" t="s">
        <v>355</v>
      </c>
      <c r="D53" s="304"/>
      <c r="E53" s="304"/>
      <c r="F53" s="213" t="s">
        <v>367</v>
      </c>
      <c r="G53" s="170" t="s">
        <v>169</v>
      </c>
      <c r="H53" s="6"/>
      <c r="J53" s="36"/>
    </row>
    <row r="54" spans="1:12" ht="17.25" customHeight="1" x14ac:dyDescent="0.25">
      <c r="B54" s="49"/>
      <c r="C54" s="36"/>
      <c r="D54" s="6"/>
      <c r="E54" s="6"/>
      <c r="F54" s="171"/>
      <c r="G54" s="73" t="s">
        <v>170</v>
      </c>
      <c r="H54" s="6"/>
    </row>
    <row r="56" spans="1:12" ht="53.25" customHeight="1" x14ac:dyDescent="0.25">
      <c r="A56" s="280" t="s">
        <v>356</v>
      </c>
      <c r="B56" s="280"/>
      <c r="C56" s="280"/>
      <c r="D56" s="280"/>
      <c r="E56" s="280"/>
      <c r="F56" s="280"/>
      <c r="G56" s="280"/>
      <c r="H56" s="280"/>
      <c r="I56" s="280"/>
      <c r="J56" s="280"/>
    </row>
    <row r="57" spans="1:12" x14ac:dyDescent="0.25">
      <c r="H57" s="49"/>
      <c r="I57"/>
      <c r="J57"/>
    </row>
    <row r="59" spans="1:12" x14ac:dyDescent="0.25">
      <c r="A59" s="4" t="s">
        <v>115</v>
      </c>
      <c r="B59" s="10"/>
      <c r="C59" s="10"/>
      <c r="D59" s="10"/>
      <c r="E59" s="10"/>
      <c r="G59" s="10"/>
      <c r="H59" s="10"/>
      <c r="I59" s="37"/>
      <c r="J59" s="37"/>
    </row>
    <row r="60" spans="1:12" x14ac:dyDescent="0.25">
      <c r="B60" t="s">
        <v>165</v>
      </c>
      <c r="G60" t="s">
        <v>116</v>
      </c>
    </row>
    <row r="62" spans="1:12" ht="13.8" x14ac:dyDescent="0.25">
      <c r="A62" s="303" t="s">
        <v>349</v>
      </c>
      <c r="B62" s="303"/>
      <c r="C62" s="303"/>
      <c r="D62" s="303"/>
      <c r="E62" s="303"/>
      <c r="F62" s="303"/>
      <c r="G62" s="303"/>
      <c r="H62" s="303"/>
      <c r="I62" s="303"/>
      <c r="J62" s="303"/>
      <c r="K62" s="303"/>
      <c r="L62" s="303"/>
    </row>
    <row r="63" spans="1:12" ht="13.8" x14ac:dyDescent="0.25">
      <c r="A63" s="74"/>
      <c r="B63" s="75"/>
      <c r="C63" s="75"/>
      <c r="D63" s="75"/>
      <c r="E63" s="75"/>
      <c r="F63" s="75"/>
      <c r="G63" s="75"/>
      <c r="H63" s="75"/>
      <c r="I63" s="75"/>
      <c r="J63" s="75"/>
      <c r="K63" s="2"/>
    </row>
    <row r="64" spans="1:12" ht="18" customHeight="1" x14ac:dyDescent="0.25">
      <c r="A64" s="303" t="s">
        <v>293</v>
      </c>
      <c r="B64" s="303"/>
      <c r="C64" s="303"/>
      <c r="D64" s="303"/>
      <c r="E64" s="303"/>
      <c r="F64" s="303"/>
      <c r="G64" s="303"/>
      <c r="H64" s="303"/>
      <c r="I64" s="303"/>
      <c r="J64" s="303"/>
      <c r="K64" s="303"/>
      <c r="L64" s="303"/>
    </row>
    <row r="65" spans="1:12" ht="17.399999999999999" x14ac:dyDescent="0.3">
      <c r="A65" s="74"/>
      <c r="B65" s="74"/>
      <c r="C65" s="74"/>
      <c r="D65" s="74"/>
      <c r="E65" s="74"/>
      <c r="F65" s="74"/>
      <c r="G65" s="74"/>
      <c r="H65" s="74"/>
      <c r="I65" s="74"/>
      <c r="J65" s="74"/>
      <c r="K65" s="35"/>
    </row>
    <row r="66" spans="1:12" ht="29.25" customHeight="1" x14ac:dyDescent="0.25">
      <c r="A66" s="300" t="s">
        <v>214</v>
      </c>
      <c r="B66" s="300"/>
      <c r="C66" s="300"/>
      <c r="D66" s="300"/>
      <c r="E66" s="300"/>
      <c r="F66" s="300"/>
      <c r="G66" s="300"/>
      <c r="H66" s="300"/>
      <c r="I66" s="300"/>
      <c r="J66" s="300"/>
      <c r="K66" s="300"/>
      <c r="L66" s="300"/>
    </row>
  </sheetData>
  <mergeCells count="10">
    <mergeCell ref="A64:L64"/>
    <mergeCell ref="A66:L66"/>
    <mergeCell ref="A1:K1"/>
    <mergeCell ref="A2:K2"/>
    <mergeCell ref="A3:K3"/>
    <mergeCell ref="A5:K5"/>
    <mergeCell ref="A62:L62"/>
    <mergeCell ref="C53:E53"/>
    <mergeCell ref="A56:J56"/>
    <mergeCell ref="A4:K4"/>
  </mergeCells>
  <phoneticPr fontId="22" type="noConversion"/>
  <pageMargins left="0.75" right="0.75" top="1" bottom="1" header="0.5" footer="0.5"/>
  <pageSetup scale="7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tabSelected="1" zoomScale="75" workbookViewId="0">
      <selection activeCell="A5" sqref="A5:B5"/>
    </sheetView>
  </sheetViews>
  <sheetFormatPr defaultColWidth="9.109375" defaultRowHeight="13.2" x14ac:dyDescent="0.25"/>
  <cols>
    <col min="1" max="1" width="7.109375" style="45" customWidth="1"/>
    <col min="2" max="2" width="58.33203125" style="45" customWidth="1"/>
    <col min="3" max="8" width="10.6640625" style="46" customWidth="1"/>
    <col min="9" max="16384" width="9.109375" style="45"/>
  </cols>
  <sheetData>
    <row r="1" spans="1:8" ht="30" customHeight="1" x14ac:dyDescent="0.25">
      <c r="A1" s="255" t="s">
        <v>2</v>
      </c>
      <c r="B1" s="256"/>
      <c r="C1" s="256"/>
      <c r="D1" s="256"/>
      <c r="E1" s="256"/>
      <c r="F1" s="256"/>
      <c r="G1" s="256"/>
      <c r="H1" s="257"/>
    </row>
    <row r="2" spans="1:8" ht="23.25" customHeight="1" x14ac:dyDescent="0.3">
      <c r="A2" s="155"/>
      <c r="B2" s="155"/>
      <c r="C2" s="252" t="s">
        <v>30</v>
      </c>
      <c r="D2" s="253"/>
      <c r="E2" s="253"/>
      <c r="F2" s="253"/>
      <c r="G2" s="253"/>
      <c r="H2" s="254"/>
    </row>
    <row r="3" spans="1:8" ht="227.25" customHeight="1" x14ac:dyDescent="0.25">
      <c r="A3" s="156"/>
      <c r="B3" s="157"/>
      <c r="C3" s="200"/>
      <c r="D3" s="200"/>
      <c r="E3" s="200"/>
      <c r="F3" s="200"/>
      <c r="G3" s="201"/>
      <c r="H3" s="201"/>
    </row>
    <row r="4" spans="1:8" ht="35.1" customHeight="1" x14ac:dyDescent="0.25">
      <c r="A4" s="84"/>
      <c r="B4" s="165" t="s">
        <v>136</v>
      </c>
      <c r="C4" s="249" t="s">
        <v>353</v>
      </c>
      <c r="D4" s="250"/>
      <c r="E4" s="250"/>
      <c r="F4" s="250"/>
      <c r="G4" s="250"/>
      <c r="H4" s="251"/>
    </row>
    <row r="5" spans="1:8" ht="47.4" customHeight="1" x14ac:dyDescent="0.25">
      <c r="A5" s="84"/>
      <c r="B5" s="203" t="s">
        <v>352</v>
      </c>
      <c r="C5" s="202"/>
      <c r="D5" s="202"/>
      <c r="E5" s="202"/>
      <c r="F5" s="202"/>
      <c r="G5" s="202"/>
      <c r="H5" s="202"/>
    </row>
    <row r="6" spans="1:8" ht="35.1" customHeight="1" x14ac:dyDescent="0.25">
      <c r="A6" s="164"/>
      <c r="B6" s="159" t="s">
        <v>137</v>
      </c>
      <c r="C6" s="160">
        <v>0</v>
      </c>
      <c r="D6" s="160">
        <f>+D5-C5</f>
        <v>0</v>
      </c>
      <c r="E6" s="160">
        <f>+E5-C5</f>
        <v>0</v>
      </c>
      <c r="F6" s="160">
        <f>+F5-C5</f>
        <v>0</v>
      </c>
      <c r="G6" s="160">
        <f>+G5-C5</f>
        <v>0</v>
      </c>
      <c r="H6" s="160">
        <f>+H5-C5</f>
        <v>0</v>
      </c>
    </row>
    <row r="7" spans="1:8" ht="35.1" customHeight="1" x14ac:dyDescent="0.25">
      <c r="A7" s="164"/>
      <c r="B7" s="159" t="s">
        <v>138</v>
      </c>
      <c r="C7" s="160">
        <v>0</v>
      </c>
      <c r="D7" s="160" t="e">
        <f>+D6/C5</f>
        <v>#DIV/0!</v>
      </c>
      <c r="E7" s="160" t="e">
        <f>+E6/C5</f>
        <v>#DIV/0!</v>
      </c>
      <c r="F7" s="160" t="e">
        <f>+F6/$C$5</f>
        <v>#DIV/0!</v>
      </c>
      <c r="G7" s="160" t="e">
        <f>+G6/$C$5</f>
        <v>#DIV/0!</v>
      </c>
      <c r="H7" s="160" t="e">
        <f>+H6/$C$5</f>
        <v>#DIV/0!</v>
      </c>
    </row>
    <row r="8" spans="1:8" ht="35.1" customHeight="1" x14ac:dyDescent="0.25">
      <c r="A8" s="164"/>
      <c r="B8" s="161" t="s">
        <v>139</v>
      </c>
      <c r="C8" s="162">
        <f>ROUND(1-C7,2)</f>
        <v>1</v>
      </c>
      <c r="D8" s="163" t="e">
        <f>1-D7</f>
        <v>#DIV/0!</v>
      </c>
      <c r="E8" s="163" t="e">
        <f>1-E7</f>
        <v>#DIV/0!</v>
      </c>
      <c r="F8" s="163" t="e">
        <f>1-F7</f>
        <v>#DIV/0!</v>
      </c>
      <c r="G8" s="163" t="e">
        <f>1-G7</f>
        <v>#DIV/0!</v>
      </c>
      <c r="H8" s="163" t="e">
        <f>1-H7</f>
        <v>#DIV/0!</v>
      </c>
    </row>
    <row r="9" spans="1:8" ht="35.1" customHeight="1" x14ac:dyDescent="0.25">
      <c r="A9" s="164">
        <v>51</v>
      </c>
      <c r="B9" s="164" t="s">
        <v>140</v>
      </c>
      <c r="C9" s="162">
        <f>+C8*51</f>
        <v>51</v>
      </c>
      <c r="D9" s="162" t="e">
        <f>+D8*51</f>
        <v>#DIV/0!</v>
      </c>
      <c r="E9" s="162" t="e">
        <f>(E8*51)</f>
        <v>#DIV/0!</v>
      </c>
      <c r="F9" s="162" t="e">
        <f>+F8*0.51*100</f>
        <v>#DIV/0!</v>
      </c>
      <c r="G9" s="162" t="e">
        <f>+G8*0.51*100</f>
        <v>#DIV/0!</v>
      </c>
      <c r="H9" s="162" t="e">
        <f>+H8*0.51*100</f>
        <v>#DIV/0!</v>
      </c>
    </row>
    <row r="10" spans="1:8" ht="35.1" customHeight="1" x14ac:dyDescent="0.25">
      <c r="A10" s="158" t="s">
        <v>271</v>
      </c>
      <c r="B10" s="169" t="s">
        <v>432</v>
      </c>
      <c r="C10" s="249" t="s">
        <v>354</v>
      </c>
      <c r="D10" s="250"/>
      <c r="E10" s="250"/>
      <c r="F10" s="250"/>
      <c r="G10" s="250"/>
      <c r="H10" s="251"/>
    </row>
    <row r="11" spans="1:8" ht="24.9" customHeight="1" x14ac:dyDescent="0.25">
      <c r="A11" s="83">
        <v>8</v>
      </c>
      <c r="B11" s="83" t="s">
        <v>120</v>
      </c>
      <c r="C11" s="204"/>
      <c r="D11" s="204"/>
      <c r="E11" s="204"/>
      <c r="F11" s="204"/>
      <c r="G11" s="204"/>
      <c r="H11" s="204"/>
    </row>
    <row r="12" spans="1:8" ht="24.9" customHeight="1" x14ac:dyDescent="0.25">
      <c r="A12" s="83"/>
      <c r="B12" s="83" t="s">
        <v>258</v>
      </c>
      <c r="C12" s="204"/>
      <c r="D12" s="204"/>
      <c r="E12" s="204"/>
      <c r="F12" s="204"/>
      <c r="G12" s="204"/>
      <c r="H12" s="204"/>
    </row>
    <row r="13" spans="1:8" ht="24.9" customHeight="1" x14ac:dyDescent="0.25">
      <c r="A13" s="83"/>
      <c r="B13" s="83" t="s">
        <v>141</v>
      </c>
      <c r="C13" s="204"/>
      <c r="D13" s="204"/>
      <c r="E13" s="204"/>
      <c r="F13" s="204"/>
      <c r="G13" s="204"/>
      <c r="H13" s="204"/>
    </row>
    <row r="14" spans="1:8" ht="24.9" customHeight="1" x14ac:dyDescent="0.25">
      <c r="A14" s="83"/>
      <c r="B14" s="83" t="s">
        <v>142</v>
      </c>
      <c r="C14" s="204"/>
      <c r="D14" s="204"/>
      <c r="E14" s="204"/>
      <c r="F14" s="204"/>
      <c r="G14" s="204"/>
      <c r="H14" s="204"/>
    </row>
    <row r="15" spans="1:8" ht="24.9" customHeight="1" x14ac:dyDescent="0.25">
      <c r="A15" s="83"/>
      <c r="B15" s="83" t="s">
        <v>143</v>
      </c>
      <c r="C15" s="204"/>
      <c r="D15" s="204"/>
      <c r="E15" s="204"/>
      <c r="F15" s="204"/>
      <c r="G15" s="204"/>
      <c r="H15" s="204"/>
    </row>
    <row r="16" spans="1:8" ht="24.9" customHeight="1" x14ac:dyDescent="0.25">
      <c r="A16" s="83">
        <v>9</v>
      </c>
      <c r="B16" s="83" t="s">
        <v>257</v>
      </c>
      <c r="C16" s="204"/>
      <c r="D16" s="204"/>
      <c r="E16" s="204"/>
      <c r="F16" s="204"/>
      <c r="G16" s="204"/>
      <c r="H16" s="204"/>
    </row>
    <row r="17" spans="1:8" ht="24.9" customHeight="1" x14ac:dyDescent="0.25">
      <c r="A17" s="83"/>
      <c r="B17" s="83" t="s">
        <v>259</v>
      </c>
      <c r="C17" s="204"/>
      <c r="D17" s="204"/>
      <c r="E17" s="204"/>
      <c r="F17" s="204"/>
      <c r="G17" s="204"/>
      <c r="H17" s="204"/>
    </row>
    <row r="18" spans="1:8" ht="24.9" customHeight="1" x14ac:dyDescent="0.25">
      <c r="A18" s="83"/>
      <c r="B18" s="83" t="s">
        <v>144</v>
      </c>
      <c r="C18" s="204"/>
      <c r="D18" s="204"/>
      <c r="E18" s="204"/>
      <c r="F18" s="204"/>
      <c r="G18" s="204"/>
      <c r="H18" s="204"/>
    </row>
    <row r="19" spans="1:8" ht="24.9" customHeight="1" x14ac:dyDescent="0.25">
      <c r="A19" s="83"/>
      <c r="B19" s="83" t="s">
        <v>145</v>
      </c>
      <c r="C19" s="204"/>
      <c r="D19" s="204"/>
      <c r="E19" s="204"/>
      <c r="F19" s="204"/>
      <c r="G19" s="204"/>
      <c r="H19" s="204"/>
    </row>
    <row r="20" spans="1:8" ht="24.9" customHeight="1" x14ac:dyDescent="0.25">
      <c r="A20" s="83">
        <v>6</v>
      </c>
      <c r="B20" s="83" t="s">
        <v>110</v>
      </c>
      <c r="C20" s="204"/>
      <c r="D20" s="204"/>
      <c r="E20" s="204"/>
      <c r="F20" s="204"/>
      <c r="G20" s="204"/>
      <c r="H20" s="204"/>
    </row>
    <row r="21" spans="1:8" ht="24.9" customHeight="1" x14ac:dyDescent="0.25">
      <c r="A21" s="83"/>
      <c r="B21" s="83" t="s">
        <v>260</v>
      </c>
      <c r="C21" s="204"/>
      <c r="D21" s="204"/>
      <c r="E21" s="204"/>
      <c r="F21" s="204"/>
      <c r="G21" s="204"/>
      <c r="H21" s="204"/>
    </row>
    <row r="22" spans="1:8" ht="24.9" customHeight="1" x14ac:dyDescent="0.25">
      <c r="A22" s="83"/>
      <c r="B22" s="83" t="s">
        <v>261</v>
      </c>
      <c r="C22" s="204"/>
      <c r="D22" s="204"/>
      <c r="E22" s="204"/>
      <c r="F22" s="204"/>
      <c r="G22" s="204"/>
      <c r="H22" s="204"/>
    </row>
    <row r="23" spans="1:8" ht="24.9" customHeight="1" x14ac:dyDescent="0.25">
      <c r="A23" s="83"/>
      <c r="B23" s="83" t="s">
        <v>175</v>
      </c>
      <c r="C23" s="204"/>
      <c r="D23" s="204"/>
      <c r="E23" s="204"/>
      <c r="F23" s="204"/>
      <c r="G23" s="204"/>
      <c r="H23" s="204"/>
    </row>
    <row r="24" spans="1:8" ht="24.9" customHeight="1" x14ac:dyDescent="0.25">
      <c r="A24" s="83">
        <v>4</v>
      </c>
      <c r="B24" s="83" t="s">
        <v>121</v>
      </c>
      <c r="C24" s="204"/>
      <c r="D24" s="204"/>
      <c r="E24" s="204"/>
      <c r="F24" s="204"/>
      <c r="G24" s="204"/>
      <c r="H24" s="204"/>
    </row>
    <row r="25" spans="1:8" ht="24.9" customHeight="1" x14ac:dyDescent="0.25">
      <c r="A25" s="83"/>
      <c r="B25" s="83" t="s">
        <v>176</v>
      </c>
      <c r="C25" s="204"/>
      <c r="D25" s="204"/>
      <c r="E25" s="204"/>
      <c r="F25" s="204"/>
      <c r="G25" s="204"/>
      <c r="H25" s="204"/>
    </row>
    <row r="26" spans="1:8" ht="24.9" customHeight="1" x14ac:dyDescent="0.25">
      <c r="A26" s="83"/>
      <c r="B26" s="83" t="s">
        <v>124</v>
      </c>
      <c r="C26" s="204"/>
      <c r="D26" s="204"/>
      <c r="E26" s="204"/>
      <c r="F26" s="204"/>
      <c r="G26" s="204"/>
      <c r="H26" s="204"/>
    </row>
    <row r="27" spans="1:8" ht="24.9" customHeight="1" x14ac:dyDescent="0.25">
      <c r="A27" s="83">
        <v>6</v>
      </c>
      <c r="B27" s="83" t="s">
        <v>122</v>
      </c>
      <c r="C27" s="204"/>
      <c r="D27" s="204"/>
      <c r="E27" s="204"/>
      <c r="F27" s="204"/>
      <c r="G27" s="204"/>
      <c r="H27" s="204"/>
    </row>
    <row r="28" spans="1:8" ht="24.9" customHeight="1" x14ac:dyDescent="0.25">
      <c r="A28" s="83"/>
      <c r="B28" s="83" t="s">
        <v>262</v>
      </c>
      <c r="C28" s="204"/>
      <c r="D28" s="204"/>
      <c r="E28" s="204"/>
      <c r="F28" s="204"/>
      <c r="G28" s="204"/>
      <c r="H28" s="204"/>
    </row>
    <row r="29" spans="1:8" ht="24.9" customHeight="1" x14ac:dyDescent="0.25">
      <c r="A29" s="83"/>
      <c r="B29" s="83" t="s">
        <v>263</v>
      </c>
      <c r="C29" s="204"/>
      <c r="D29" s="204"/>
      <c r="E29" s="204"/>
      <c r="F29" s="204"/>
      <c r="G29" s="204"/>
      <c r="H29" s="204"/>
    </row>
    <row r="30" spans="1:8" ht="24.9" customHeight="1" x14ac:dyDescent="0.25">
      <c r="A30" s="83"/>
      <c r="B30" s="83" t="s">
        <v>264</v>
      </c>
      <c r="C30" s="204"/>
      <c r="D30" s="204"/>
      <c r="E30" s="204"/>
      <c r="F30" s="204"/>
      <c r="G30" s="204"/>
      <c r="H30" s="204"/>
    </row>
    <row r="31" spans="1:8" ht="24.9" customHeight="1" x14ac:dyDescent="0.25">
      <c r="A31" s="83">
        <v>13</v>
      </c>
      <c r="B31" s="83" t="s">
        <v>123</v>
      </c>
      <c r="C31" s="204"/>
      <c r="D31" s="204"/>
      <c r="E31" s="204"/>
      <c r="F31" s="204"/>
      <c r="G31" s="204"/>
      <c r="H31" s="204"/>
    </row>
    <row r="32" spans="1:8" ht="24.9" customHeight="1" x14ac:dyDescent="0.25">
      <c r="A32" s="83"/>
      <c r="B32" s="83" t="s">
        <v>265</v>
      </c>
      <c r="C32" s="204"/>
      <c r="D32" s="204"/>
      <c r="E32" s="204"/>
      <c r="F32" s="204"/>
      <c r="G32" s="204"/>
      <c r="H32" s="204"/>
    </row>
    <row r="33" spans="1:8" ht="24.9" customHeight="1" x14ac:dyDescent="0.25">
      <c r="A33" s="83"/>
      <c r="B33" s="83" t="s">
        <v>266</v>
      </c>
      <c r="C33" s="204"/>
      <c r="D33" s="204"/>
      <c r="E33" s="204"/>
      <c r="F33" s="204"/>
      <c r="G33" s="204"/>
      <c r="H33" s="204"/>
    </row>
    <row r="34" spans="1:8" ht="24.9" customHeight="1" x14ac:dyDescent="0.25">
      <c r="A34" s="83"/>
      <c r="B34" s="83" t="s">
        <v>267</v>
      </c>
      <c r="C34" s="204"/>
      <c r="D34" s="204"/>
      <c r="E34" s="204"/>
      <c r="F34" s="204"/>
      <c r="G34" s="204"/>
      <c r="H34" s="204"/>
    </row>
    <row r="35" spans="1:8" ht="24.9" customHeight="1" x14ac:dyDescent="0.25">
      <c r="A35" s="83"/>
      <c r="B35" s="83" t="s">
        <v>268</v>
      </c>
      <c r="C35" s="204"/>
      <c r="D35" s="204"/>
      <c r="E35" s="204"/>
      <c r="F35" s="204"/>
      <c r="G35" s="204"/>
      <c r="H35" s="204"/>
    </row>
    <row r="36" spans="1:8" ht="24.9" customHeight="1" x14ac:dyDescent="0.25">
      <c r="A36" s="83"/>
      <c r="B36" s="83" t="s">
        <v>269</v>
      </c>
      <c r="C36" s="204"/>
      <c r="D36" s="204"/>
      <c r="E36" s="204"/>
      <c r="F36" s="204"/>
      <c r="G36" s="204"/>
      <c r="H36" s="204"/>
    </row>
    <row r="37" spans="1:8" ht="24.9" customHeight="1" x14ac:dyDescent="0.25">
      <c r="A37" s="83">
        <v>3</v>
      </c>
      <c r="B37" s="84" t="s">
        <v>223</v>
      </c>
      <c r="C37" s="204"/>
      <c r="D37" s="204"/>
      <c r="E37" s="204"/>
      <c r="F37" s="204"/>
      <c r="G37" s="204"/>
      <c r="H37" s="204"/>
    </row>
    <row r="38" spans="1:8" ht="24.9" customHeight="1" x14ac:dyDescent="0.25">
      <c r="A38" s="83"/>
      <c r="B38" s="83" t="s">
        <v>270</v>
      </c>
      <c r="C38" s="204"/>
      <c r="D38" s="204"/>
      <c r="E38" s="204"/>
      <c r="F38" s="204"/>
      <c r="G38" s="204"/>
      <c r="H38" s="204"/>
    </row>
    <row r="39" spans="1:8" ht="24.9" customHeight="1" x14ac:dyDescent="0.25">
      <c r="A39" s="84"/>
      <c r="B39" s="84"/>
      <c r="C39" s="204"/>
      <c r="D39" s="204"/>
      <c r="E39" s="204"/>
      <c r="F39" s="204"/>
      <c r="G39" s="204"/>
      <c r="H39" s="204"/>
    </row>
    <row r="40" spans="1:8" ht="24.9" customHeight="1" x14ac:dyDescent="0.25">
      <c r="A40" s="166">
        <f>SUM(A9:A39)</f>
        <v>100</v>
      </c>
      <c r="B40" s="167" t="s">
        <v>29</v>
      </c>
      <c r="C40" s="168">
        <f t="shared" ref="C40:H40" si="0">SUM(C9:C39)</f>
        <v>51</v>
      </c>
      <c r="D40" s="168" t="e">
        <f t="shared" si="0"/>
        <v>#DIV/0!</v>
      </c>
      <c r="E40" s="168" t="e">
        <f t="shared" si="0"/>
        <v>#DIV/0!</v>
      </c>
      <c r="F40" s="168" t="e">
        <f t="shared" si="0"/>
        <v>#DIV/0!</v>
      </c>
      <c r="G40" s="168" t="e">
        <f t="shared" si="0"/>
        <v>#DIV/0!</v>
      </c>
      <c r="H40" s="168" t="e">
        <f t="shared" si="0"/>
        <v>#DIV/0!</v>
      </c>
    </row>
  </sheetData>
  <mergeCells count="4">
    <mergeCell ref="C10:H10"/>
    <mergeCell ref="C2:H2"/>
    <mergeCell ref="A1:H1"/>
    <mergeCell ref="C4:H4"/>
  </mergeCells>
  <phoneticPr fontId="0" type="noConversion"/>
  <pageMargins left="0.75" right="0.75" top="1" bottom="1" header="0.5" footer="0.5"/>
  <pageSetup scale="5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tabSelected="1" zoomScaleNormal="100" workbookViewId="0">
      <selection activeCell="A5" sqref="A5:B5"/>
    </sheetView>
  </sheetViews>
  <sheetFormatPr defaultRowHeight="13.2" x14ac:dyDescent="0.25"/>
  <cols>
    <col min="1" max="1" width="19.33203125" customWidth="1"/>
    <col min="2" max="2" width="26.109375" customWidth="1"/>
    <col min="3" max="3" width="13.5546875" customWidth="1"/>
    <col min="4" max="4" width="13.6640625" customWidth="1"/>
    <col min="5" max="6" width="10.44140625" bestFit="1" customWidth="1"/>
    <col min="8" max="8" width="10.44140625" bestFit="1" customWidth="1"/>
  </cols>
  <sheetData>
    <row r="1" spans="1:8" ht="17.399999999999999" x14ac:dyDescent="0.3">
      <c r="A1" s="258" t="s">
        <v>301</v>
      </c>
      <c r="B1" s="258"/>
      <c r="C1" s="258"/>
      <c r="D1" s="258"/>
    </row>
    <row r="2" spans="1:8" ht="17.399999999999999" x14ac:dyDescent="0.3">
      <c r="A2" s="259" t="s">
        <v>146</v>
      </c>
      <c r="B2" s="259"/>
      <c r="C2" s="259"/>
      <c r="D2" s="259"/>
    </row>
    <row r="3" spans="1:8" x14ac:dyDescent="0.25">
      <c r="D3" s="2"/>
    </row>
    <row r="4" spans="1:8" ht="66" x14ac:dyDescent="0.25">
      <c r="A4" s="7" t="s">
        <v>118</v>
      </c>
      <c r="B4" s="7" t="s">
        <v>135</v>
      </c>
      <c r="C4" s="21" t="s">
        <v>408</v>
      </c>
      <c r="D4" s="95" t="s">
        <v>409</v>
      </c>
    </row>
    <row r="5" spans="1:8" x14ac:dyDescent="0.25">
      <c r="B5" s="2"/>
      <c r="C5" s="30"/>
      <c r="D5" s="40"/>
    </row>
    <row r="6" spans="1:8" x14ac:dyDescent="0.25">
      <c r="A6" t="s">
        <v>357</v>
      </c>
      <c r="B6" s="2" t="s">
        <v>358</v>
      </c>
      <c r="C6" s="177">
        <v>200</v>
      </c>
      <c r="D6" s="193">
        <f>+'[1]by Employee Id'!$Q$49</f>
        <v>20166.116563136165</v>
      </c>
      <c r="H6" s="193"/>
    </row>
    <row r="7" spans="1:8" x14ac:dyDescent="0.25">
      <c r="A7" t="s">
        <v>413</v>
      </c>
      <c r="B7" s="191" t="s">
        <v>417</v>
      </c>
      <c r="C7" s="177">
        <v>1920</v>
      </c>
      <c r="D7" s="20">
        <f>+'[1]by Employee Id'!$Q$48</f>
        <v>74771.748516758569</v>
      </c>
    </row>
    <row r="8" spans="1:8" x14ac:dyDescent="0.25">
      <c r="A8" t="s">
        <v>414</v>
      </c>
      <c r="B8" s="191" t="str">
        <f>+[2]Sheet1!$B$10</f>
        <v>Food Service Delivery</v>
      </c>
      <c r="C8" s="177">
        <v>1040</v>
      </c>
      <c r="D8" s="20">
        <f>+'[1]by Employee Id'!$Q$39</f>
        <v>35380.901484688598</v>
      </c>
    </row>
    <row r="9" spans="1:8" x14ac:dyDescent="0.25">
      <c r="A9" t="str">
        <f>+[2]Sheet1!$C$15</f>
        <v>Botsford</v>
      </c>
      <c r="B9" s="192" t="str">
        <f>+[2]Sheet1!$B$15</f>
        <v>Cook/Manager</v>
      </c>
      <c r="C9" s="177">
        <v>1407</v>
      </c>
      <c r="D9" s="20">
        <f>+'[1]by Employee Id'!$Q$6</f>
        <v>29172.248745566969</v>
      </c>
      <c r="E9" t="s">
        <v>411</v>
      </c>
    </row>
    <row r="10" spans="1:8" x14ac:dyDescent="0.25">
      <c r="A10" t="str">
        <f>+[2]Sheet1!$C$15</f>
        <v>Botsford</v>
      </c>
      <c r="B10" s="191" t="str">
        <f>+[2]Sheet1!$B$17</f>
        <v>Cashier/Helper</v>
      </c>
      <c r="C10" s="177">
        <v>1592</v>
      </c>
      <c r="D10" s="20">
        <f>+'[1]by Employee Id'!$Q$7</f>
        <v>25315.098551692248</v>
      </c>
      <c r="E10" t="s">
        <v>411</v>
      </c>
    </row>
    <row r="11" spans="1:8" x14ac:dyDescent="0.25">
      <c r="A11" t="str">
        <f>+[2]Sheet1!$C$15</f>
        <v>Botsford</v>
      </c>
      <c r="B11" s="191" t="str">
        <f>+[2]Sheet1!$B$19</f>
        <v>Helper</v>
      </c>
      <c r="C11" s="177">
        <v>907</v>
      </c>
      <c r="D11" s="20">
        <f>+'[1]by Employee Id'!$Q$8</f>
        <v>13233.320894080007</v>
      </c>
      <c r="E11" t="s">
        <v>411</v>
      </c>
      <c r="F11" s="20"/>
    </row>
    <row r="12" spans="1:8" x14ac:dyDescent="0.25">
      <c r="A12" t="str">
        <f>+[2]Sheet1!$C$15</f>
        <v>Botsford</v>
      </c>
      <c r="B12" s="191" t="s">
        <v>415</v>
      </c>
      <c r="C12" s="177">
        <v>1800</v>
      </c>
      <c r="D12" s="20">
        <f>+'[1]by Employee Id'!$Q$9</f>
        <v>26255.142032895026</v>
      </c>
      <c r="E12" t="s">
        <v>411</v>
      </c>
      <c r="F12" s="20"/>
      <c r="H12" s="20"/>
    </row>
    <row r="13" spans="1:8" x14ac:dyDescent="0.25">
      <c r="A13" t="str">
        <f>+[2]Sheet1!$C$24</f>
        <v>Grandview</v>
      </c>
      <c r="B13" s="191" t="str">
        <f>+[2]Sheet1!$B$15</f>
        <v>Cook/Manager</v>
      </c>
      <c r="C13" s="177">
        <v>1504</v>
      </c>
      <c r="D13" s="20">
        <f>+'[1]by Employee Id'!$Q$13</f>
        <v>31108.434194782811</v>
      </c>
      <c r="E13" t="s">
        <v>411</v>
      </c>
    </row>
    <row r="14" spans="1:8" x14ac:dyDescent="0.25">
      <c r="A14" t="str">
        <f>+[2]Sheet1!$C$24</f>
        <v>Grandview</v>
      </c>
      <c r="B14" s="191" t="str">
        <f>+[2]Sheet1!$B$17</f>
        <v>Cashier/Helper</v>
      </c>
      <c r="C14" s="177">
        <v>437</v>
      </c>
      <c r="D14" s="20">
        <f>+'[1]by Employee Id'!$Q$14</f>
        <v>7217.4291484177047</v>
      </c>
      <c r="E14" t="s">
        <v>411</v>
      </c>
    </row>
    <row r="15" spans="1:8" x14ac:dyDescent="0.25">
      <c r="A15" t="str">
        <f>+[2]Sheet1!$C$24</f>
        <v>Grandview</v>
      </c>
      <c r="B15" s="191" t="str">
        <f>+[2]Sheet1!$B$19</f>
        <v>Helper</v>
      </c>
      <c r="C15" s="177">
        <v>1265</v>
      </c>
      <c r="D15" s="20">
        <f>+'[1]by Employee Id'!$Q$15</f>
        <v>19606.224226629605</v>
      </c>
      <c r="E15" t="s">
        <v>411</v>
      </c>
    </row>
    <row r="16" spans="1:8" x14ac:dyDescent="0.25">
      <c r="A16" t="str">
        <f>+[2]Sheet1!$C$24</f>
        <v>Grandview</v>
      </c>
      <c r="B16" s="191" t="s">
        <v>404</v>
      </c>
      <c r="C16" s="177">
        <f>678.75+200</f>
        <v>878.75</v>
      </c>
      <c r="D16" s="20">
        <f>+'[1]by Employee Id'!$Q$16+'[1]by Employee Id'!$Q$17</f>
        <v>13015.622008057253</v>
      </c>
      <c r="E16" t="s">
        <v>411</v>
      </c>
      <c r="F16" s="20"/>
    </row>
    <row r="17" spans="1:8" x14ac:dyDescent="0.25">
      <c r="A17" t="str">
        <f>+[2]Sheet1!$C$24</f>
        <v>Grandview</v>
      </c>
      <c r="B17" s="191" t="str">
        <f>+B12</f>
        <v>Breakfast/Lunch Aides</v>
      </c>
      <c r="C17" s="177">
        <v>1800</v>
      </c>
      <c r="D17" s="20">
        <f>+'[1]by Employee Id'!$Q$18</f>
        <v>26255.142032895026</v>
      </c>
      <c r="E17" t="s">
        <v>411</v>
      </c>
      <c r="F17" s="20"/>
      <c r="H17" s="20"/>
    </row>
    <row r="18" spans="1:8" x14ac:dyDescent="0.25">
      <c r="A18" t="s">
        <v>329</v>
      </c>
      <c r="B18" s="191" t="str">
        <f>+[2]Sheet1!$B$15</f>
        <v>Cook/Manager</v>
      </c>
      <c r="C18" s="177">
        <v>1628.55</v>
      </c>
      <c r="D18" s="20">
        <f>+'[1]by Employee Id'!$Q$22</f>
        <v>34032.048839953626</v>
      </c>
    </row>
    <row r="19" spans="1:8" x14ac:dyDescent="0.25">
      <c r="A19" t="s">
        <v>329</v>
      </c>
      <c r="B19" s="191" t="str">
        <f>+[2]Sheet1!$B$17</f>
        <v>Cashier/Helper</v>
      </c>
      <c r="C19" s="177">
        <v>1007.3</v>
      </c>
      <c r="D19" s="20">
        <f>+'[1]by Employee Id'!$Q$23</f>
        <v>15854.28856666791</v>
      </c>
    </row>
    <row r="20" spans="1:8" x14ac:dyDescent="0.25">
      <c r="A20" t="s">
        <v>329</v>
      </c>
      <c r="B20" s="191" t="str">
        <f>+[2]Sheet1!$B$19</f>
        <v>Helper</v>
      </c>
      <c r="C20" s="177">
        <v>503.56</v>
      </c>
      <c r="D20" s="20">
        <f>+'[1]by Employee Id'!$Q$24</f>
        <v>8197.0850751626131</v>
      </c>
      <c r="E20" s="20"/>
      <c r="F20" s="20"/>
    </row>
    <row r="21" spans="1:8" x14ac:dyDescent="0.25">
      <c r="A21" t="s">
        <v>329</v>
      </c>
      <c r="B21" s="191" t="str">
        <f>+B17</f>
        <v>Breakfast/Lunch Aides</v>
      </c>
      <c r="C21" s="177">
        <v>1400</v>
      </c>
      <c r="D21" s="20">
        <f>+'[1]by Employee Id'!$Q$25</f>
        <v>20420.666025585018</v>
      </c>
      <c r="E21" s="20"/>
      <c r="F21" s="20"/>
      <c r="H21" s="20"/>
    </row>
    <row r="22" spans="1:8" x14ac:dyDescent="0.25">
      <c r="A22" t="s">
        <v>359</v>
      </c>
      <c r="B22" s="191" t="str">
        <f>+[2]Sheet1!$B$15</f>
        <v>Cook/Manager</v>
      </c>
      <c r="C22" s="177">
        <f>+[3]Sheet1!$R$14</f>
        <v>1455.15</v>
      </c>
      <c r="D22" s="20">
        <f>+'[1]by Employee Id'!$Q$29</f>
        <v>35331.553658657278</v>
      </c>
    </row>
    <row r="23" spans="1:8" x14ac:dyDescent="0.25">
      <c r="A23" t="s">
        <v>359</v>
      </c>
      <c r="B23" s="191" t="str">
        <f>+[2]Sheet1!$B$15</f>
        <v>Cook/Manager</v>
      </c>
      <c r="C23" s="177">
        <f>+[3]Sheet1!$R$13</f>
        <v>1477.4</v>
      </c>
      <c r="D23" s="20">
        <f>+'[1]by Employee Id'!$Q$30</f>
        <v>31963.957997924692</v>
      </c>
    </row>
    <row r="24" spans="1:8" x14ac:dyDescent="0.25">
      <c r="A24" t="s">
        <v>359</v>
      </c>
      <c r="B24" s="191" t="str">
        <f>+[2]Sheet1!$B$17</f>
        <v>Cashier/Helper</v>
      </c>
      <c r="C24" s="177">
        <f>+[3]Sheet1!$R$17</f>
        <v>873.98</v>
      </c>
      <c r="D24" s="20">
        <f>+'[1]by Employee Id'!$Q$31</f>
        <v>10499.43129895472</v>
      </c>
    </row>
    <row r="25" spans="1:8" x14ac:dyDescent="0.25">
      <c r="A25" t="s">
        <v>359</v>
      </c>
      <c r="B25" s="191" t="str">
        <f>+[2]Sheet1!$B$17</f>
        <v>Cashier/Helper</v>
      </c>
      <c r="C25" s="177">
        <f>+[3]Sheet1!$R$17</f>
        <v>873.98</v>
      </c>
      <c r="D25" s="20">
        <f>+'[1]by Employee Id'!$Q$32</f>
        <v>13830.656370982157</v>
      </c>
    </row>
    <row r="26" spans="1:8" x14ac:dyDescent="0.25">
      <c r="A26" t="s">
        <v>359</v>
      </c>
      <c r="B26" s="191" t="str">
        <f>+[2]Sheet1!$B$19</f>
        <v>Helper</v>
      </c>
      <c r="C26" s="177">
        <f>+C20</f>
        <v>503.56</v>
      </c>
      <c r="D26" s="20">
        <f>+'[1]by Employee Id'!$Q$33</f>
        <v>8197.0850751626131</v>
      </c>
      <c r="E26" s="20"/>
      <c r="F26" s="20"/>
    </row>
    <row r="27" spans="1:8" x14ac:dyDescent="0.25">
      <c r="B27" s="191" t="s">
        <v>416</v>
      </c>
      <c r="C27" s="15">
        <f>+'[1]by Employee Id'!$E$36</f>
        <v>262.5</v>
      </c>
      <c r="D27" s="195">
        <f>+'[1]by Employee Id'!$Q$36</f>
        <v>4070.0939972244141</v>
      </c>
      <c r="E27" s="20"/>
      <c r="F27" s="20"/>
    </row>
    <row r="28" spans="1:8" x14ac:dyDescent="0.25">
      <c r="B28" s="2"/>
      <c r="D28" s="40"/>
      <c r="E28" s="193"/>
      <c r="F28" s="193"/>
    </row>
    <row r="29" spans="1:8" ht="13.8" thickBot="1" x14ac:dyDescent="0.3">
      <c r="A29" t="s">
        <v>37</v>
      </c>
      <c r="C29" s="196">
        <f>SUM(C6:C28)</f>
        <v>24736.730000000003</v>
      </c>
      <c r="D29" s="197">
        <f>SUM(D6:D28)</f>
        <v>503894.29530587507</v>
      </c>
      <c r="E29" s="20"/>
      <c r="F29" s="20"/>
    </row>
    <row r="30" spans="1:8" ht="13.8" thickTop="1" x14ac:dyDescent="0.25"/>
    <row r="32" spans="1:8" x14ac:dyDescent="0.25">
      <c r="E32" s="20"/>
      <c r="F32" s="20"/>
    </row>
  </sheetData>
  <mergeCells count="2">
    <mergeCell ref="A1:D1"/>
    <mergeCell ref="A2:D2"/>
  </mergeCells>
  <phoneticPr fontId="0"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tabSelected="1" zoomScaleNormal="100" workbookViewId="0">
      <selection activeCell="A5" sqref="A5:B5"/>
    </sheetView>
  </sheetViews>
  <sheetFormatPr defaultRowHeight="13.2" x14ac:dyDescent="0.25"/>
  <cols>
    <col min="1" max="1" width="22.44140625" customWidth="1"/>
    <col min="2" max="2" width="22.33203125" customWidth="1"/>
    <col min="3" max="3" width="15.44140625" customWidth="1"/>
    <col min="4" max="4" width="9" bestFit="1" customWidth="1"/>
    <col min="5" max="5" width="6.33203125" bestFit="1" customWidth="1"/>
    <col min="6" max="6" width="6.109375" bestFit="1" customWidth="1"/>
    <col min="7" max="7" width="6" bestFit="1" customWidth="1"/>
    <col min="8" max="8" width="10" customWidth="1"/>
  </cols>
  <sheetData>
    <row r="1" spans="1:10" ht="17.399999999999999" x14ac:dyDescent="0.3">
      <c r="A1" s="263" t="s">
        <v>302</v>
      </c>
      <c r="B1" s="263"/>
      <c r="C1" s="263"/>
      <c r="D1" s="263"/>
      <c r="E1" s="263"/>
      <c r="F1" s="263"/>
      <c r="G1" s="263"/>
      <c r="H1" s="263"/>
      <c r="I1" s="263"/>
      <c r="J1" s="263"/>
    </row>
    <row r="2" spans="1:10" ht="17.399999999999999" x14ac:dyDescent="0.3">
      <c r="A2" s="262" t="s">
        <v>146</v>
      </c>
      <c r="B2" s="262"/>
      <c r="C2" s="262"/>
      <c r="D2" s="262"/>
      <c r="E2" s="262"/>
      <c r="F2" s="262"/>
      <c r="G2" s="262"/>
      <c r="H2" s="262"/>
      <c r="I2" s="262"/>
      <c r="J2" s="262"/>
    </row>
    <row r="3" spans="1:10" ht="29.4" customHeight="1" x14ac:dyDescent="0.25">
      <c r="D3" s="260" t="s">
        <v>235</v>
      </c>
      <c r="E3" s="261"/>
      <c r="F3" s="261"/>
      <c r="G3" s="261"/>
      <c r="H3" s="261"/>
      <c r="I3" s="261"/>
      <c r="J3" s="261"/>
    </row>
    <row r="4" spans="1:10" ht="63" customHeight="1" x14ac:dyDescent="0.25">
      <c r="A4" s="85" t="s">
        <v>118</v>
      </c>
      <c r="B4" s="85" t="s">
        <v>135</v>
      </c>
      <c r="C4" s="86" t="s">
        <v>134</v>
      </c>
      <c r="D4" s="97" t="s">
        <v>233</v>
      </c>
      <c r="E4" s="97" t="s">
        <v>229</v>
      </c>
      <c r="F4" s="97" t="s">
        <v>230</v>
      </c>
      <c r="G4" s="97" t="s">
        <v>228</v>
      </c>
      <c r="H4" s="97" t="s">
        <v>231</v>
      </c>
      <c r="I4" s="97" t="s">
        <v>232</v>
      </c>
      <c r="J4" s="97" t="s">
        <v>234</v>
      </c>
    </row>
    <row r="5" spans="1:10" x14ac:dyDescent="0.25">
      <c r="B5" s="2"/>
      <c r="C5" s="30"/>
      <c r="D5" s="30"/>
    </row>
    <row r="6" spans="1:10" x14ac:dyDescent="0.25">
      <c r="A6" t="s">
        <v>74</v>
      </c>
      <c r="B6" s="2"/>
      <c r="C6" s="30"/>
      <c r="D6" s="30"/>
    </row>
    <row r="7" spans="1:10" x14ac:dyDescent="0.25">
      <c r="B7" s="2"/>
      <c r="C7" s="30"/>
      <c r="D7" s="30"/>
    </row>
    <row r="8" spans="1:10" x14ac:dyDescent="0.25">
      <c r="B8" s="2"/>
      <c r="C8" s="30"/>
      <c r="D8" s="30"/>
    </row>
    <row r="9" spans="1:10" x14ac:dyDescent="0.25">
      <c r="C9" s="30"/>
      <c r="D9" s="30"/>
    </row>
    <row r="10" spans="1:10" x14ac:dyDescent="0.25">
      <c r="D10" s="30"/>
    </row>
    <row r="11" spans="1:10" x14ac:dyDescent="0.25">
      <c r="D11" s="30"/>
    </row>
    <row r="12" spans="1:10" x14ac:dyDescent="0.25">
      <c r="D12" s="30"/>
    </row>
    <row r="13" spans="1:10" x14ac:dyDescent="0.25">
      <c r="D13" s="30"/>
    </row>
    <row r="14" spans="1:10" x14ac:dyDescent="0.25">
      <c r="D14" s="30"/>
    </row>
    <row r="15" spans="1:10" x14ac:dyDescent="0.25">
      <c r="D15" s="30"/>
    </row>
    <row r="16" spans="1:10" x14ac:dyDescent="0.25">
      <c r="D16" s="30"/>
    </row>
  </sheetData>
  <mergeCells count="3">
    <mergeCell ref="D3:J3"/>
    <mergeCell ref="A2:J2"/>
    <mergeCell ref="A1:J1"/>
  </mergeCells>
  <phoneticPr fontId="0" type="noConversion"/>
  <pageMargins left="0.75" right="0.75" top="1" bottom="1" header="0.5" footer="0.5"/>
  <pageSetup scale="7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6"/>
  <sheetViews>
    <sheetView tabSelected="1" zoomScaleNormal="100" workbookViewId="0">
      <selection activeCell="A5" sqref="A5:B5"/>
    </sheetView>
  </sheetViews>
  <sheetFormatPr defaultRowHeight="13.2" x14ac:dyDescent="0.25"/>
  <cols>
    <col min="1" max="1" width="22.44140625" customWidth="1"/>
    <col min="2" max="2" width="28.44140625" customWidth="1"/>
    <col min="3" max="3" width="19.88671875" customWidth="1"/>
    <col min="4" max="4" width="13.109375" customWidth="1"/>
  </cols>
  <sheetData>
    <row r="1" spans="1:4" ht="17.399999999999999" x14ac:dyDescent="0.3">
      <c r="A1" s="259" t="s">
        <v>166</v>
      </c>
      <c r="B1" s="259"/>
      <c r="C1" s="259"/>
      <c r="D1" s="33"/>
    </row>
    <row r="2" spans="1:4" x14ac:dyDescent="0.25">
      <c r="A2" s="264" t="s">
        <v>272</v>
      </c>
      <c r="B2" s="264"/>
      <c r="C2" s="264"/>
      <c r="D2" s="3"/>
    </row>
    <row r="4" spans="1:4" x14ac:dyDescent="0.25">
      <c r="A4" s="7" t="s">
        <v>118</v>
      </c>
      <c r="B4" s="7" t="s">
        <v>135</v>
      </c>
      <c r="C4" s="21" t="s">
        <v>134</v>
      </c>
      <c r="D4" s="2"/>
    </row>
    <row r="5" spans="1:4" x14ac:dyDescent="0.25">
      <c r="B5" s="2"/>
      <c r="C5" s="30"/>
      <c r="D5" s="30"/>
    </row>
    <row r="6" spans="1:4" x14ac:dyDescent="0.25">
      <c r="B6" s="2"/>
      <c r="C6" s="30"/>
      <c r="D6" s="30"/>
    </row>
    <row r="7" spans="1:4" x14ac:dyDescent="0.25">
      <c r="B7" s="2"/>
      <c r="C7" s="30"/>
      <c r="D7" s="30"/>
    </row>
    <row r="8" spans="1:4" x14ac:dyDescent="0.25">
      <c r="B8" s="2"/>
      <c r="C8" s="30"/>
      <c r="D8" s="30"/>
    </row>
    <row r="9" spans="1:4" x14ac:dyDescent="0.25">
      <c r="B9" s="2"/>
      <c r="C9" s="30"/>
      <c r="D9" s="30"/>
    </row>
    <row r="10" spans="1:4" x14ac:dyDescent="0.25">
      <c r="B10" s="2"/>
      <c r="C10" s="30"/>
      <c r="D10" s="30"/>
    </row>
    <row r="11" spans="1:4" x14ac:dyDescent="0.25">
      <c r="B11" s="2"/>
      <c r="C11" s="30"/>
      <c r="D11" s="30"/>
    </row>
    <row r="12" spans="1:4" x14ac:dyDescent="0.25">
      <c r="B12" s="2"/>
      <c r="C12" s="30"/>
      <c r="D12" s="30"/>
    </row>
    <row r="13" spans="1:4" x14ac:dyDescent="0.25">
      <c r="B13" s="2"/>
      <c r="C13" s="30"/>
      <c r="D13" s="30"/>
    </row>
    <row r="14" spans="1:4" x14ac:dyDescent="0.25">
      <c r="B14" s="2"/>
      <c r="C14" s="30"/>
      <c r="D14" s="30"/>
    </row>
    <row r="15" spans="1:4" x14ac:dyDescent="0.25">
      <c r="B15" s="2"/>
      <c r="C15" s="30"/>
      <c r="D15" s="30"/>
    </row>
    <row r="16" spans="1:4" x14ac:dyDescent="0.25">
      <c r="B16" s="2"/>
      <c r="C16" s="30"/>
      <c r="D16" s="30"/>
    </row>
    <row r="17" spans="2:4" x14ac:dyDescent="0.25">
      <c r="B17" s="2"/>
      <c r="C17" s="30"/>
      <c r="D17" s="30"/>
    </row>
    <row r="18" spans="2:4" x14ac:dyDescent="0.25">
      <c r="B18" s="2"/>
      <c r="C18" s="30"/>
      <c r="D18" s="30"/>
    </row>
    <row r="19" spans="2:4" x14ac:dyDescent="0.25">
      <c r="B19" s="2"/>
      <c r="C19" s="30"/>
      <c r="D19" s="30"/>
    </row>
    <row r="20" spans="2:4" x14ac:dyDescent="0.25">
      <c r="C20" s="30"/>
      <c r="D20" s="30"/>
    </row>
    <row r="21" spans="2:4" x14ac:dyDescent="0.25">
      <c r="C21" s="30"/>
      <c r="D21" s="30"/>
    </row>
    <row r="22" spans="2:4" x14ac:dyDescent="0.25">
      <c r="C22" s="30"/>
      <c r="D22" s="30"/>
    </row>
    <row r="23" spans="2:4" x14ac:dyDescent="0.25">
      <c r="C23" s="30"/>
      <c r="D23" s="30"/>
    </row>
    <row r="24" spans="2:4" x14ac:dyDescent="0.25">
      <c r="D24" s="30"/>
    </row>
    <row r="25" spans="2:4" x14ac:dyDescent="0.25">
      <c r="D25" s="30"/>
    </row>
    <row r="26" spans="2:4" x14ac:dyDescent="0.25">
      <c r="D26" s="30"/>
    </row>
    <row r="27" spans="2:4" x14ac:dyDescent="0.25">
      <c r="D27" s="30"/>
    </row>
    <row r="28" spans="2:4" x14ac:dyDescent="0.25">
      <c r="D28" s="30"/>
    </row>
    <row r="29" spans="2:4" x14ac:dyDescent="0.25">
      <c r="D29" s="30"/>
    </row>
    <row r="30" spans="2:4" x14ac:dyDescent="0.25">
      <c r="D30" s="30"/>
    </row>
    <row r="31" spans="2:4" x14ac:dyDescent="0.25">
      <c r="D31" s="30"/>
    </row>
    <row r="32" spans="2:4" x14ac:dyDescent="0.25">
      <c r="D32" s="30"/>
    </row>
    <row r="33" spans="4:4" x14ac:dyDescent="0.25">
      <c r="D33" s="30"/>
    </row>
    <row r="34" spans="4:4" x14ac:dyDescent="0.25">
      <c r="D34" s="30"/>
    </row>
    <row r="35" spans="4:4" x14ac:dyDescent="0.25">
      <c r="D35" s="30"/>
    </row>
    <row r="36" spans="4:4" x14ac:dyDescent="0.25">
      <c r="D36" s="20"/>
    </row>
  </sheetData>
  <mergeCells count="2">
    <mergeCell ref="A1:C1"/>
    <mergeCell ref="A2:C2"/>
  </mergeCells>
  <phoneticPr fontId="22"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tabSelected="1" topLeftCell="A10" workbookViewId="0">
      <selection activeCell="A5" sqref="A5:B5"/>
    </sheetView>
  </sheetViews>
  <sheetFormatPr defaultRowHeight="13.2" x14ac:dyDescent="0.25"/>
  <cols>
    <col min="1" max="1" width="54.5546875" customWidth="1"/>
    <col min="2" max="2" width="30" style="49" customWidth="1"/>
    <col min="3" max="3" width="13.33203125" customWidth="1"/>
    <col min="7" max="10" width="11.109375" bestFit="1" customWidth="1"/>
  </cols>
  <sheetData>
    <row r="1" spans="1:10" ht="17.399999999999999" x14ac:dyDescent="0.3">
      <c r="A1" s="259" t="s">
        <v>25</v>
      </c>
      <c r="B1" s="259"/>
    </row>
    <row r="3" spans="1:10" x14ac:dyDescent="0.25">
      <c r="A3" s="265" t="s">
        <v>433</v>
      </c>
      <c r="B3" s="265"/>
    </row>
    <row r="4" spans="1:10" x14ac:dyDescent="0.25">
      <c r="A4" s="78" t="s">
        <v>434</v>
      </c>
    </row>
    <row r="5" spans="1:10" x14ac:dyDescent="0.25">
      <c r="A5" s="78" t="s">
        <v>435</v>
      </c>
    </row>
    <row r="7" spans="1:10" x14ac:dyDescent="0.25">
      <c r="A7" s="3" t="s">
        <v>275</v>
      </c>
      <c r="B7" s="47" t="s">
        <v>31</v>
      </c>
    </row>
    <row r="8" spans="1:10" x14ac:dyDescent="0.25">
      <c r="A8" s="98" t="s">
        <v>276</v>
      </c>
    </row>
    <row r="9" spans="1:10" ht="21.9" customHeight="1" x14ac:dyDescent="0.25">
      <c r="A9" s="78" t="s">
        <v>273</v>
      </c>
      <c r="B9" s="48">
        <f>38497.17+308027.52+58583</f>
        <v>405107.69</v>
      </c>
      <c r="D9" s="78"/>
    </row>
    <row r="10" spans="1:10" ht="21.9" customHeight="1" x14ac:dyDescent="0.25">
      <c r="A10" s="28" t="s">
        <v>208</v>
      </c>
      <c r="B10" s="48">
        <v>0</v>
      </c>
      <c r="D10" s="78"/>
      <c r="J10" s="49"/>
    </row>
    <row r="11" spans="1:10" ht="21.9" customHeight="1" x14ac:dyDescent="0.25">
      <c r="A11" t="s">
        <v>426</v>
      </c>
      <c r="B11" s="48">
        <f>+'[1]by Employee Id'!$G$53-18000-18000-14000</f>
        <v>268590.59475000005</v>
      </c>
      <c r="C11" s="49"/>
      <c r="D11" s="78"/>
    </row>
    <row r="12" spans="1:10" ht="21.9" customHeight="1" x14ac:dyDescent="0.25">
      <c r="A12" t="s">
        <v>423</v>
      </c>
      <c r="B12" s="48">
        <f>18000+18000+14000</f>
        <v>50000</v>
      </c>
      <c r="C12" s="49"/>
      <c r="D12" s="78"/>
    </row>
    <row r="13" spans="1:10" ht="21.9" customHeight="1" x14ac:dyDescent="0.25">
      <c r="A13" t="s">
        <v>177</v>
      </c>
      <c r="B13" s="198" t="s">
        <v>418</v>
      </c>
    </row>
    <row r="14" spans="1:10" ht="21.9" customHeight="1" x14ac:dyDescent="0.25">
      <c r="A14" t="s">
        <v>425</v>
      </c>
      <c r="B14" s="48">
        <f>+'[1]by Employee Id'!$O$53-8255.14-8255.14-6420.67</f>
        <v>162372.75055587498</v>
      </c>
      <c r="C14" s="49" t="s">
        <v>427</v>
      </c>
      <c r="H14" s="49"/>
      <c r="I14" s="49"/>
    </row>
    <row r="15" spans="1:10" ht="21.9" customHeight="1" x14ac:dyDescent="0.25">
      <c r="A15" t="s">
        <v>424</v>
      </c>
      <c r="B15" s="48">
        <f>8255.14+8255.14+6420.67</f>
        <v>22930.949999999997</v>
      </c>
      <c r="C15" s="49" t="s">
        <v>427</v>
      </c>
      <c r="H15" s="49"/>
      <c r="I15" s="49"/>
    </row>
    <row r="16" spans="1:10" ht="21.9" customHeight="1" x14ac:dyDescent="0.25">
      <c r="A16" t="s">
        <v>178</v>
      </c>
      <c r="B16" s="198" t="s">
        <v>418</v>
      </c>
    </row>
    <row r="17" spans="1:7" ht="21.9" customHeight="1" x14ac:dyDescent="0.25">
      <c r="A17" t="s">
        <v>34</v>
      </c>
      <c r="B17" s="198" t="s">
        <v>418</v>
      </c>
    </row>
    <row r="18" spans="1:7" ht="21.9" customHeight="1" x14ac:dyDescent="0.25">
      <c r="A18" s="78" t="s">
        <v>436</v>
      </c>
      <c r="B18" s="48">
        <v>12000</v>
      </c>
    </row>
    <row r="19" spans="1:7" ht="21.9" customHeight="1" x14ac:dyDescent="0.25">
      <c r="A19" t="s">
        <v>35</v>
      </c>
      <c r="B19" s="48">
        <v>0</v>
      </c>
      <c r="C19" s="49"/>
    </row>
    <row r="20" spans="1:7" ht="21.9" customHeight="1" x14ac:dyDescent="0.25">
      <c r="A20" t="s">
        <v>111</v>
      </c>
      <c r="B20" s="48">
        <f>18826+687+7433+618</f>
        <v>27564</v>
      </c>
    </row>
    <row r="21" spans="1:7" ht="21.9" customHeight="1" x14ac:dyDescent="0.25">
      <c r="A21" t="s">
        <v>209</v>
      </c>
      <c r="B21" s="48">
        <v>0</v>
      </c>
    </row>
    <row r="22" spans="1:7" ht="21.9" customHeight="1" x14ac:dyDescent="0.25">
      <c r="A22" s="78" t="s">
        <v>274</v>
      </c>
      <c r="B22" s="48">
        <v>43000</v>
      </c>
      <c r="C22" t="s">
        <v>410</v>
      </c>
    </row>
    <row r="23" spans="1:7" ht="21.9" customHeight="1" x14ac:dyDescent="0.25">
      <c r="A23" s="78" t="s">
        <v>437</v>
      </c>
      <c r="B23" s="48"/>
      <c r="G23" s="49"/>
    </row>
    <row r="24" spans="1:7" ht="21.9" customHeight="1" x14ac:dyDescent="0.25">
      <c r="A24" s="78" t="s">
        <v>438</v>
      </c>
      <c r="B24" s="48">
        <v>400</v>
      </c>
    </row>
    <row r="25" spans="1:7" ht="21.9" customHeight="1" x14ac:dyDescent="0.25">
      <c r="A25" s="78" t="s">
        <v>439</v>
      </c>
      <c r="B25" s="38">
        <v>1700</v>
      </c>
    </row>
    <row r="26" spans="1:7" ht="21.9" customHeight="1" x14ac:dyDescent="0.25">
      <c r="A26" s="78" t="s">
        <v>440</v>
      </c>
      <c r="B26" s="37">
        <v>20471</v>
      </c>
    </row>
    <row r="27" spans="1:7" ht="21.9" customHeight="1" thickBot="1" x14ac:dyDescent="0.3">
      <c r="A27" s="4" t="s">
        <v>37</v>
      </c>
      <c r="B27" s="199">
        <f>SUM(B9:B26)</f>
        <v>1014136.9853058751</v>
      </c>
    </row>
    <row r="28" spans="1:7" ht="13.8" thickTop="1" x14ac:dyDescent="0.25"/>
    <row r="33" spans="1:2" ht="27.75" customHeight="1" x14ac:dyDescent="0.25">
      <c r="A33" s="266" t="s">
        <v>419</v>
      </c>
      <c r="B33" s="266"/>
    </row>
    <row r="35" spans="1:2" x14ac:dyDescent="0.25">
      <c r="A35" t="s">
        <v>133</v>
      </c>
    </row>
  </sheetData>
  <mergeCells count="3">
    <mergeCell ref="A3:B3"/>
    <mergeCell ref="A1:B1"/>
    <mergeCell ref="A33:B33"/>
  </mergeCells>
  <phoneticPr fontId="0"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1"/>
  <sheetViews>
    <sheetView tabSelected="1" topLeftCell="A49" zoomScaleNormal="100" workbookViewId="0">
      <selection activeCell="A5" sqref="A5:B5"/>
    </sheetView>
  </sheetViews>
  <sheetFormatPr defaultRowHeight="13.2" x14ac:dyDescent="0.25"/>
  <cols>
    <col min="1" max="1" width="38.6640625" bestFit="1" customWidth="1"/>
    <col min="2" max="2" width="14.44140625" style="2" customWidth="1"/>
    <col min="3" max="3" width="16.88671875" style="2" customWidth="1"/>
    <col min="4" max="4" width="15.109375" style="2" customWidth="1"/>
    <col min="5" max="5" width="14.6640625" style="2" customWidth="1"/>
  </cols>
  <sheetData>
    <row r="1" spans="1:8" ht="17.399999999999999" x14ac:dyDescent="0.3">
      <c r="A1" s="259" t="s">
        <v>236</v>
      </c>
      <c r="B1" s="259"/>
      <c r="C1" s="259"/>
      <c r="D1" s="259"/>
      <c r="E1" s="259"/>
    </row>
    <row r="2" spans="1:8" x14ac:dyDescent="0.25">
      <c r="A2" s="264" t="s">
        <v>238</v>
      </c>
      <c r="B2" s="264"/>
      <c r="C2" s="264"/>
      <c r="D2" s="264"/>
      <c r="E2" s="264"/>
    </row>
    <row r="3" spans="1:8" x14ac:dyDescent="0.25">
      <c r="A3" s="78"/>
      <c r="B3" s="78"/>
      <c r="C3" s="78"/>
      <c r="D3" s="78"/>
      <c r="E3" s="78"/>
    </row>
    <row r="4" spans="1:8" x14ac:dyDescent="0.25">
      <c r="A4" s="78"/>
      <c r="B4" s="267" t="s">
        <v>277</v>
      </c>
      <c r="C4" s="267"/>
      <c r="D4" s="267"/>
      <c r="E4" s="267"/>
    </row>
    <row r="5" spans="1:8" ht="30.75" customHeight="1" x14ac:dyDescent="0.25">
      <c r="A5" s="99" t="s">
        <v>246</v>
      </c>
      <c r="B5" s="151" t="s">
        <v>333</v>
      </c>
      <c r="C5" s="151" t="s">
        <v>342</v>
      </c>
      <c r="D5" s="94" t="s">
        <v>239</v>
      </c>
      <c r="E5" s="94" t="s">
        <v>72</v>
      </c>
    </row>
    <row r="6" spans="1:8" ht="13.8" x14ac:dyDescent="0.25">
      <c r="A6" s="187" t="s">
        <v>329</v>
      </c>
      <c r="B6" s="186"/>
      <c r="C6" s="186"/>
      <c r="D6" s="186"/>
      <c r="E6" s="186"/>
      <c r="F6" s="75"/>
      <c r="G6" s="75"/>
    </row>
    <row r="7" spans="1:8" ht="13.8" x14ac:dyDescent="0.25">
      <c r="A7" s="185" t="s">
        <v>380</v>
      </c>
      <c r="B7" s="186"/>
      <c r="C7" s="186" t="s">
        <v>367</v>
      </c>
      <c r="D7" s="186" t="s">
        <v>367</v>
      </c>
      <c r="E7" s="188"/>
      <c r="F7" s="75"/>
      <c r="G7" s="75"/>
      <c r="H7" s="78"/>
    </row>
    <row r="8" spans="1:8" ht="13.8" x14ac:dyDescent="0.25">
      <c r="A8" s="185" t="s">
        <v>368</v>
      </c>
      <c r="B8" s="186"/>
      <c r="C8" s="186" t="s">
        <v>367</v>
      </c>
      <c r="D8" s="186" t="s">
        <v>367</v>
      </c>
      <c r="E8" s="188"/>
      <c r="F8" s="75"/>
      <c r="G8" s="75"/>
      <c r="H8" s="78"/>
    </row>
    <row r="9" spans="1:8" ht="13.8" x14ac:dyDescent="0.25">
      <c r="A9" s="185" t="s">
        <v>369</v>
      </c>
      <c r="B9" s="186"/>
      <c r="C9" s="186" t="s">
        <v>367</v>
      </c>
      <c r="D9" s="186" t="s">
        <v>367</v>
      </c>
      <c r="E9" s="188"/>
      <c r="F9" s="75"/>
      <c r="G9" s="75"/>
      <c r="H9" s="78"/>
    </row>
    <row r="10" spans="1:8" ht="13.8" x14ac:dyDescent="0.25">
      <c r="A10" s="185" t="s">
        <v>370</v>
      </c>
      <c r="B10" s="186"/>
      <c r="C10" s="186" t="s">
        <v>367</v>
      </c>
      <c r="D10" s="186" t="s">
        <v>367</v>
      </c>
      <c r="E10" s="188"/>
      <c r="F10" s="75"/>
      <c r="G10" s="75"/>
      <c r="H10" s="78"/>
    </row>
    <row r="11" spans="1:8" ht="13.8" x14ac:dyDescent="0.25">
      <c r="A11" s="185" t="s">
        <v>395</v>
      </c>
      <c r="B11" s="186"/>
      <c r="C11" s="186" t="s">
        <v>367</v>
      </c>
      <c r="D11" s="186" t="s">
        <v>367</v>
      </c>
      <c r="E11" s="188"/>
      <c r="F11" s="75"/>
      <c r="G11" s="75"/>
      <c r="H11" s="78"/>
    </row>
    <row r="12" spans="1:8" ht="13.8" x14ac:dyDescent="0.25">
      <c r="A12" s="185" t="s">
        <v>396</v>
      </c>
      <c r="B12" s="186"/>
      <c r="C12" s="186" t="s">
        <v>367</v>
      </c>
      <c r="D12" s="186" t="s">
        <v>367</v>
      </c>
      <c r="E12" s="188"/>
      <c r="F12" s="75"/>
      <c r="G12" s="75"/>
      <c r="H12" s="78"/>
    </row>
    <row r="13" spans="1:8" ht="13.8" x14ac:dyDescent="0.25">
      <c r="A13" s="185" t="s">
        <v>331</v>
      </c>
      <c r="B13" s="186"/>
      <c r="C13" s="186" t="s">
        <v>367</v>
      </c>
      <c r="D13" s="186" t="s">
        <v>367</v>
      </c>
      <c r="E13" s="186"/>
      <c r="F13" s="75"/>
      <c r="G13" s="75"/>
      <c r="H13" s="78"/>
    </row>
    <row r="14" spans="1:8" ht="13.8" x14ac:dyDescent="0.25">
      <c r="A14" s="185" t="s">
        <v>332</v>
      </c>
      <c r="B14" s="186"/>
      <c r="C14" s="186" t="s">
        <v>367</v>
      </c>
      <c r="D14" s="186" t="s">
        <v>367</v>
      </c>
      <c r="E14" s="188"/>
      <c r="F14" s="75"/>
      <c r="G14" s="75"/>
      <c r="H14" s="78"/>
    </row>
    <row r="15" spans="1:8" ht="13.8" x14ac:dyDescent="0.25">
      <c r="A15" s="185" t="s">
        <v>372</v>
      </c>
      <c r="B15" s="186"/>
      <c r="C15" s="186" t="s">
        <v>367</v>
      </c>
      <c r="D15" s="186" t="s">
        <v>367</v>
      </c>
      <c r="E15" s="188"/>
      <c r="F15" s="75"/>
      <c r="G15" s="75"/>
      <c r="H15" s="78"/>
    </row>
    <row r="16" spans="1:8" ht="13.8" x14ac:dyDescent="0.25">
      <c r="A16" s="185" t="s">
        <v>373</v>
      </c>
      <c r="B16" s="186"/>
      <c r="C16" s="186" t="s">
        <v>367</v>
      </c>
      <c r="D16" s="186" t="s">
        <v>367</v>
      </c>
      <c r="E16" s="188"/>
      <c r="F16" s="75"/>
      <c r="G16" s="75"/>
      <c r="H16" s="78"/>
    </row>
    <row r="17" spans="1:8" ht="13.8" x14ac:dyDescent="0.25">
      <c r="A17" s="185" t="s">
        <v>374</v>
      </c>
      <c r="B17" s="186"/>
      <c r="C17" s="186" t="s">
        <v>367</v>
      </c>
      <c r="D17" s="186" t="s">
        <v>367</v>
      </c>
      <c r="E17" s="188"/>
      <c r="F17" s="75"/>
      <c r="G17" s="75"/>
      <c r="H17" s="78"/>
    </row>
    <row r="18" spans="1:8" ht="13.8" x14ac:dyDescent="0.25">
      <c r="A18" s="185" t="s">
        <v>382</v>
      </c>
      <c r="B18" s="186"/>
      <c r="C18" s="186" t="s">
        <v>367</v>
      </c>
      <c r="D18" s="186" t="s">
        <v>367</v>
      </c>
      <c r="E18" s="188"/>
      <c r="F18" s="75"/>
      <c r="G18" s="75"/>
      <c r="H18" s="78"/>
    </row>
    <row r="19" spans="1:8" ht="13.8" x14ac:dyDescent="0.25">
      <c r="A19" s="185" t="s">
        <v>383</v>
      </c>
      <c r="B19" s="186"/>
      <c r="C19" s="186" t="s">
        <v>367</v>
      </c>
      <c r="D19" s="186" t="s">
        <v>367</v>
      </c>
      <c r="E19" s="188"/>
      <c r="F19" s="75"/>
      <c r="G19" s="75"/>
      <c r="H19" s="78"/>
    </row>
    <row r="20" spans="1:8" ht="13.8" x14ac:dyDescent="0.25">
      <c r="A20" s="185" t="s">
        <v>394</v>
      </c>
      <c r="B20" s="186"/>
      <c r="C20" s="186" t="s">
        <v>367</v>
      </c>
      <c r="D20" s="186" t="s">
        <v>367</v>
      </c>
      <c r="E20" s="188"/>
      <c r="F20" s="75"/>
      <c r="G20" s="75"/>
      <c r="H20" s="78"/>
    </row>
    <row r="21" spans="1:8" ht="13.8" x14ac:dyDescent="0.25">
      <c r="A21" s="185"/>
      <c r="B21" s="186"/>
      <c r="C21" s="186"/>
      <c r="D21" s="186"/>
      <c r="E21" s="186"/>
      <c r="F21" s="75"/>
      <c r="G21" s="75"/>
      <c r="H21" s="78"/>
    </row>
    <row r="22" spans="1:8" ht="13.8" x14ac:dyDescent="0.25">
      <c r="A22" s="187" t="s">
        <v>359</v>
      </c>
      <c r="B22" s="186"/>
      <c r="C22" s="186"/>
      <c r="D22" s="186"/>
      <c r="E22" s="186"/>
      <c r="F22" s="75"/>
      <c r="G22" s="75"/>
      <c r="H22" s="78"/>
    </row>
    <row r="23" spans="1:8" ht="13.8" x14ac:dyDescent="0.25">
      <c r="A23" s="185" t="s">
        <v>380</v>
      </c>
      <c r="B23" s="186"/>
      <c r="C23" s="186" t="s">
        <v>367</v>
      </c>
      <c r="D23" s="186" t="s">
        <v>367</v>
      </c>
      <c r="E23" s="188"/>
      <c r="F23" s="75"/>
      <c r="G23" s="75"/>
      <c r="H23" s="78"/>
    </row>
    <row r="24" spans="1:8" ht="13.8" x14ac:dyDescent="0.25">
      <c r="A24" s="185" t="s">
        <v>368</v>
      </c>
      <c r="B24" s="186"/>
      <c r="C24" s="186" t="s">
        <v>367</v>
      </c>
      <c r="D24" s="186" t="s">
        <v>367</v>
      </c>
      <c r="E24" s="188"/>
      <c r="F24" s="75"/>
      <c r="G24" s="75"/>
      <c r="H24" s="78"/>
    </row>
    <row r="25" spans="1:8" ht="13.8" x14ac:dyDescent="0.25">
      <c r="A25" s="185" t="s">
        <v>375</v>
      </c>
      <c r="B25" s="186"/>
      <c r="C25" s="186" t="s">
        <v>367</v>
      </c>
      <c r="D25" s="186" t="s">
        <v>367</v>
      </c>
      <c r="E25" s="188"/>
      <c r="F25" s="75"/>
      <c r="G25" s="75"/>
      <c r="H25" s="78"/>
    </row>
    <row r="26" spans="1:8" ht="13.8" x14ac:dyDescent="0.25">
      <c r="A26" s="185" t="s">
        <v>370</v>
      </c>
      <c r="B26" s="186"/>
      <c r="C26" s="186" t="s">
        <v>367</v>
      </c>
      <c r="D26" s="186" t="s">
        <v>367</v>
      </c>
      <c r="E26" s="188"/>
      <c r="F26" s="75"/>
      <c r="G26" s="75"/>
      <c r="H26" s="78"/>
    </row>
    <row r="27" spans="1:8" ht="13.8" x14ac:dyDescent="0.25">
      <c r="A27" s="185" t="s">
        <v>330</v>
      </c>
      <c r="B27" s="186"/>
      <c r="C27" s="186" t="s">
        <v>367</v>
      </c>
      <c r="D27" s="186" t="s">
        <v>367</v>
      </c>
      <c r="E27" s="188"/>
      <c r="F27" s="75"/>
      <c r="G27" s="75"/>
      <c r="H27" s="78"/>
    </row>
    <row r="28" spans="1:8" ht="13.8" x14ac:dyDescent="0.25">
      <c r="A28" s="185" t="s">
        <v>371</v>
      </c>
      <c r="B28" s="111"/>
      <c r="C28" s="186" t="s">
        <v>367</v>
      </c>
      <c r="D28" s="186" t="s">
        <v>367</v>
      </c>
      <c r="E28" s="188"/>
      <c r="F28" s="78"/>
      <c r="G28" s="78"/>
      <c r="H28" s="78"/>
    </row>
    <row r="29" spans="1:8" ht="13.8" x14ac:dyDescent="0.25">
      <c r="A29" s="185" t="s">
        <v>331</v>
      </c>
      <c r="B29" s="111"/>
      <c r="C29" s="186" t="s">
        <v>367</v>
      </c>
      <c r="D29" s="186" t="s">
        <v>367</v>
      </c>
      <c r="E29" s="188"/>
      <c r="F29" s="78"/>
      <c r="G29" s="78"/>
      <c r="H29" s="78"/>
    </row>
    <row r="30" spans="1:8" ht="13.8" x14ac:dyDescent="0.25">
      <c r="A30" s="185" t="s">
        <v>332</v>
      </c>
      <c r="B30" s="111"/>
      <c r="C30" s="186" t="s">
        <v>367</v>
      </c>
      <c r="D30" s="186" t="s">
        <v>367</v>
      </c>
      <c r="E30" s="188"/>
      <c r="F30" s="78"/>
      <c r="G30" s="78"/>
      <c r="H30" s="78"/>
    </row>
    <row r="31" spans="1:8" ht="13.8" x14ac:dyDescent="0.25">
      <c r="A31" s="185" t="s">
        <v>372</v>
      </c>
      <c r="B31" s="111"/>
      <c r="C31" s="186" t="s">
        <v>367</v>
      </c>
      <c r="D31" s="186" t="s">
        <v>367</v>
      </c>
      <c r="E31" s="188"/>
      <c r="F31" s="78"/>
      <c r="G31" s="78"/>
      <c r="H31" s="78"/>
    </row>
    <row r="32" spans="1:8" ht="13.8" x14ac:dyDescent="0.25">
      <c r="A32" s="185" t="s">
        <v>373</v>
      </c>
      <c r="B32" s="111"/>
      <c r="C32" s="186" t="s">
        <v>367</v>
      </c>
      <c r="D32" s="186" t="s">
        <v>367</v>
      </c>
      <c r="E32" s="188"/>
      <c r="F32" s="78"/>
      <c r="G32" s="78"/>
      <c r="H32" s="78"/>
    </row>
    <row r="33" spans="1:8" ht="13.8" x14ac:dyDescent="0.25">
      <c r="A33" s="185" t="s">
        <v>374</v>
      </c>
      <c r="B33" s="111"/>
      <c r="C33" s="186" t="s">
        <v>367</v>
      </c>
      <c r="D33" s="186" t="s">
        <v>367</v>
      </c>
      <c r="E33" s="188"/>
      <c r="F33" s="78"/>
      <c r="G33" s="78"/>
      <c r="H33" s="78"/>
    </row>
    <row r="34" spans="1:8" ht="13.8" x14ac:dyDescent="0.25">
      <c r="A34" s="185" t="s">
        <v>376</v>
      </c>
      <c r="B34" s="111"/>
      <c r="C34" s="186" t="s">
        <v>367</v>
      </c>
      <c r="D34" s="186" t="s">
        <v>367</v>
      </c>
      <c r="E34" s="188"/>
      <c r="F34" s="78"/>
      <c r="G34" s="78"/>
      <c r="H34" s="78"/>
    </row>
    <row r="35" spans="1:8" ht="13.8" x14ac:dyDescent="0.25">
      <c r="A35" s="185" t="s">
        <v>384</v>
      </c>
      <c r="B35" s="111"/>
      <c r="C35" s="186" t="s">
        <v>367</v>
      </c>
      <c r="D35" s="186" t="s">
        <v>367</v>
      </c>
      <c r="E35" s="188"/>
      <c r="F35" s="78"/>
      <c r="G35" s="78"/>
      <c r="H35" s="78"/>
    </row>
    <row r="36" spans="1:8" x14ac:dyDescent="0.25">
      <c r="A36" s="180"/>
      <c r="B36" s="111"/>
      <c r="C36" s="111"/>
      <c r="D36" s="111"/>
      <c r="E36" s="111"/>
      <c r="F36" s="78"/>
      <c r="G36" s="78"/>
      <c r="H36" s="78"/>
    </row>
    <row r="37" spans="1:8" ht="13.8" x14ac:dyDescent="0.25">
      <c r="A37" s="187" t="s">
        <v>360</v>
      </c>
      <c r="B37" s="111"/>
      <c r="C37" s="111"/>
      <c r="D37" s="111"/>
      <c r="E37" s="111"/>
      <c r="F37" s="78"/>
      <c r="G37" s="78"/>
      <c r="H37" s="78"/>
    </row>
    <row r="38" spans="1:8" ht="13.8" x14ac:dyDescent="0.25">
      <c r="A38" s="185" t="s">
        <v>380</v>
      </c>
      <c r="B38" s="111"/>
      <c r="C38" s="186" t="s">
        <v>367</v>
      </c>
      <c r="D38" s="186" t="s">
        <v>367</v>
      </c>
      <c r="E38" s="188"/>
      <c r="F38" s="78"/>
      <c r="G38" s="78"/>
      <c r="H38" s="78"/>
    </row>
    <row r="39" spans="1:8" ht="13.8" x14ac:dyDescent="0.25">
      <c r="A39" s="185" t="s">
        <v>377</v>
      </c>
      <c r="B39" s="111"/>
      <c r="C39" s="186" t="s">
        <v>367</v>
      </c>
      <c r="D39" s="186" t="s">
        <v>367</v>
      </c>
      <c r="E39" s="188"/>
      <c r="F39" s="78"/>
      <c r="G39" s="78"/>
      <c r="H39" s="78"/>
    </row>
    <row r="40" spans="1:8" ht="13.8" x14ac:dyDescent="0.25">
      <c r="A40" s="185" t="s">
        <v>378</v>
      </c>
      <c r="B40" s="111"/>
      <c r="C40" s="186" t="s">
        <v>367</v>
      </c>
      <c r="D40" s="186" t="s">
        <v>367</v>
      </c>
      <c r="E40" s="188"/>
      <c r="F40" s="78"/>
      <c r="G40" s="78"/>
      <c r="H40" s="78"/>
    </row>
    <row r="41" spans="1:8" ht="13.8" x14ac:dyDescent="0.25">
      <c r="A41" s="185" t="s">
        <v>379</v>
      </c>
      <c r="B41" s="111"/>
      <c r="C41" s="186" t="s">
        <v>367</v>
      </c>
      <c r="D41" s="186" t="s">
        <v>367</v>
      </c>
      <c r="E41" s="188"/>
      <c r="F41" s="78"/>
      <c r="G41" s="78"/>
      <c r="H41" s="78"/>
    </row>
    <row r="42" spans="1:8" ht="13.8" x14ac:dyDescent="0.25">
      <c r="A42" s="185" t="s">
        <v>371</v>
      </c>
      <c r="B42" s="111"/>
      <c r="C42" s="186" t="s">
        <v>367</v>
      </c>
      <c r="D42" s="186" t="s">
        <v>367</v>
      </c>
      <c r="E42" s="188"/>
      <c r="F42" s="78"/>
      <c r="G42" s="78"/>
      <c r="H42" s="78"/>
    </row>
    <row r="43" spans="1:8" ht="13.8" x14ac:dyDescent="0.25">
      <c r="A43" s="185" t="s">
        <v>331</v>
      </c>
      <c r="B43" s="111"/>
      <c r="C43" s="186" t="s">
        <v>367</v>
      </c>
      <c r="D43" s="186" t="s">
        <v>367</v>
      </c>
      <c r="E43" s="188"/>
      <c r="F43" s="78"/>
      <c r="G43" s="78"/>
      <c r="H43" s="78"/>
    </row>
    <row r="44" spans="1:8" ht="13.8" x14ac:dyDescent="0.25">
      <c r="A44" s="185" t="s">
        <v>332</v>
      </c>
      <c r="B44" s="111"/>
      <c r="C44" s="186" t="s">
        <v>367</v>
      </c>
      <c r="D44" s="186" t="s">
        <v>367</v>
      </c>
      <c r="E44" s="188"/>
      <c r="F44" s="78"/>
      <c r="G44" s="78"/>
      <c r="H44" s="78"/>
    </row>
    <row r="45" spans="1:8" ht="13.8" x14ac:dyDescent="0.25">
      <c r="A45" s="185" t="s">
        <v>372</v>
      </c>
      <c r="B45" s="111"/>
      <c r="C45" s="186" t="s">
        <v>367</v>
      </c>
      <c r="D45" s="186" t="s">
        <v>367</v>
      </c>
      <c r="E45" s="188"/>
      <c r="F45" s="78"/>
      <c r="G45" s="78"/>
      <c r="H45" s="78"/>
    </row>
    <row r="46" spans="1:8" ht="13.8" x14ac:dyDescent="0.25">
      <c r="A46" s="185" t="s">
        <v>373</v>
      </c>
      <c r="B46" s="111"/>
      <c r="C46" s="186" t="s">
        <v>367</v>
      </c>
      <c r="D46" s="186" t="s">
        <v>367</v>
      </c>
      <c r="E46" s="188"/>
      <c r="F46" s="78"/>
      <c r="G46" s="78"/>
      <c r="H46" s="78"/>
    </row>
    <row r="47" spans="1:8" ht="13.8" x14ac:dyDescent="0.25">
      <c r="A47" s="185" t="s">
        <v>374</v>
      </c>
      <c r="B47" s="111"/>
      <c r="C47" s="186" t="s">
        <v>367</v>
      </c>
      <c r="D47" s="186" t="s">
        <v>367</v>
      </c>
      <c r="E47" s="188"/>
      <c r="F47" s="78"/>
      <c r="G47" s="78"/>
      <c r="H47" s="78"/>
    </row>
    <row r="48" spans="1:8" ht="13.8" x14ac:dyDescent="0.25">
      <c r="A48" s="185" t="s">
        <v>381</v>
      </c>
      <c r="B48" s="111"/>
      <c r="C48" s="111" t="s">
        <v>367</v>
      </c>
      <c r="D48" s="111" t="s">
        <v>367</v>
      </c>
      <c r="E48" s="188"/>
      <c r="F48" s="78"/>
      <c r="G48" s="78"/>
      <c r="H48" s="78"/>
    </row>
    <row r="49" spans="1:8" ht="13.8" x14ac:dyDescent="0.25">
      <c r="A49" s="185" t="s">
        <v>382</v>
      </c>
      <c r="B49" s="111"/>
      <c r="C49" s="111" t="s">
        <v>367</v>
      </c>
      <c r="D49" s="111" t="s">
        <v>367</v>
      </c>
      <c r="E49" s="188"/>
      <c r="F49" s="78"/>
      <c r="G49" s="78"/>
      <c r="H49" s="78"/>
    </row>
    <row r="50" spans="1:8" ht="13.8" x14ac:dyDescent="0.25">
      <c r="A50" s="185" t="s">
        <v>383</v>
      </c>
      <c r="B50" s="111"/>
      <c r="C50" s="111" t="s">
        <v>367</v>
      </c>
      <c r="D50" s="111" t="s">
        <v>367</v>
      </c>
      <c r="E50" s="188"/>
      <c r="F50" s="78"/>
      <c r="G50" s="78"/>
      <c r="H50" s="78"/>
    </row>
    <row r="51" spans="1:8" ht="13.8" x14ac:dyDescent="0.25">
      <c r="A51" s="185"/>
      <c r="B51" s="111"/>
      <c r="C51" s="111"/>
      <c r="D51" s="111"/>
      <c r="E51" s="111"/>
      <c r="F51" s="78"/>
      <c r="G51" s="78"/>
      <c r="H51" s="78"/>
    </row>
    <row r="52" spans="1:8" ht="13.8" x14ac:dyDescent="0.25">
      <c r="A52" s="187" t="s">
        <v>361</v>
      </c>
      <c r="B52" s="111"/>
      <c r="C52" s="111"/>
      <c r="D52" s="111"/>
      <c r="E52" s="111"/>
      <c r="F52" s="78"/>
      <c r="G52" s="78"/>
      <c r="H52" s="78"/>
    </row>
    <row r="53" spans="1:8" ht="13.8" x14ac:dyDescent="0.25">
      <c r="A53" s="185" t="s">
        <v>380</v>
      </c>
      <c r="B53" s="111"/>
      <c r="C53" s="186" t="s">
        <v>367</v>
      </c>
      <c r="D53" s="186" t="s">
        <v>367</v>
      </c>
      <c r="E53" s="188"/>
      <c r="F53" s="78"/>
      <c r="G53" s="78"/>
      <c r="H53" s="78"/>
    </row>
    <row r="54" spans="1:8" ht="13.8" x14ac:dyDescent="0.25">
      <c r="A54" s="185" t="s">
        <v>377</v>
      </c>
      <c r="B54" s="111"/>
      <c r="C54" s="186" t="s">
        <v>367</v>
      </c>
      <c r="D54" s="186" t="s">
        <v>367</v>
      </c>
      <c r="E54" s="188"/>
      <c r="F54" s="78"/>
      <c r="G54" s="78"/>
      <c r="H54" s="78"/>
    </row>
    <row r="55" spans="1:8" ht="13.8" x14ac:dyDescent="0.25">
      <c r="A55" s="185" t="s">
        <v>378</v>
      </c>
      <c r="B55" s="111"/>
      <c r="C55" s="186" t="s">
        <v>367</v>
      </c>
      <c r="D55" s="186" t="s">
        <v>367</v>
      </c>
      <c r="E55" s="188"/>
      <c r="F55" s="78"/>
      <c r="G55" s="78"/>
      <c r="H55" s="78"/>
    </row>
    <row r="56" spans="1:8" ht="13.8" x14ac:dyDescent="0.25">
      <c r="A56" s="185" t="s">
        <v>379</v>
      </c>
      <c r="B56" s="111"/>
      <c r="C56" s="186" t="s">
        <v>367</v>
      </c>
      <c r="D56" s="186" t="s">
        <v>367</v>
      </c>
      <c r="E56" s="188"/>
      <c r="F56" s="78"/>
      <c r="G56" s="78"/>
      <c r="H56" s="78"/>
    </row>
    <row r="57" spans="1:8" ht="13.8" x14ac:dyDescent="0.25">
      <c r="A57" s="185" t="s">
        <v>371</v>
      </c>
      <c r="B57" s="111"/>
      <c r="C57" s="186" t="s">
        <v>367</v>
      </c>
      <c r="D57" s="186" t="s">
        <v>367</v>
      </c>
      <c r="E57" s="188"/>
      <c r="F57" s="78"/>
      <c r="G57" s="78"/>
      <c r="H57" s="78"/>
    </row>
    <row r="58" spans="1:8" ht="13.8" x14ac:dyDescent="0.25">
      <c r="A58" s="185" t="s">
        <v>331</v>
      </c>
      <c r="B58" s="111"/>
      <c r="C58" s="186" t="s">
        <v>367</v>
      </c>
      <c r="D58" s="186" t="s">
        <v>367</v>
      </c>
      <c r="E58" s="188"/>
      <c r="F58" s="78"/>
      <c r="G58" s="78"/>
      <c r="H58" s="78"/>
    </row>
    <row r="59" spans="1:8" ht="13.8" x14ac:dyDescent="0.25">
      <c r="A59" s="185" t="s">
        <v>332</v>
      </c>
      <c r="B59" s="111"/>
      <c r="C59" s="186" t="s">
        <v>367</v>
      </c>
      <c r="D59" s="186" t="s">
        <v>367</v>
      </c>
      <c r="E59" s="188"/>
      <c r="F59" s="78"/>
      <c r="G59" s="78"/>
      <c r="H59" s="78"/>
    </row>
    <row r="60" spans="1:8" ht="13.8" x14ac:dyDescent="0.25">
      <c r="A60" s="185" t="s">
        <v>372</v>
      </c>
      <c r="B60" s="111"/>
      <c r="C60" s="186" t="s">
        <v>367</v>
      </c>
      <c r="D60" s="186" t="s">
        <v>367</v>
      </c>
      <c r="E60" s="188"/>
      <c r="F60" s="78"/>
      <c r="G60" s="78"/>
      <c r="H60" s="78"/>
    </row>
    <row r="61" spans="1:8" ht="13.8" x14ac:dyDescent="0.25">
      <c r="A61" s="185" t="s">
        <v>373</v>
      </c>
      <c r="B61" s="111"/>
      <c r="C61" s="186" t="s">
        <v>367</v>
      </c>
      <c r="D61" s="186" t="s">
        <v>367</v>
      </c>
      <c r="E61" s="188"/>
      <c r="F61" s="78"/>
      <c r="G61" s="78"/>
      <c r="H61" s="78"/>
    </row>
    <row r="62" spans="1:8" ht="13.8" x14ac:dyDescent="0.25">
      <c r="A62" s="185" t="s">
        <v>374</v>
      </c>
      <c r="B62" s="111"/>
      <c r="C62" s="186" t="s">
        <v>367</v>
      </c>
      <c r="D62" s="186" t="s">
        <v>367</v>
      </c>
      <c r="E62" s="188"/>
      <c r="F62" s="78"/>
      <c r="G62" s="78"/>
      <c r="H62" s="78"/>
    </row>
    <row r="63" spans="1:8" ht="13.8" x14ac:dyDescent="0.25">
      <c r="A63" s="185" t="s">
        <v>381</v>
      </c>
      <c r="B63" s="111"/>
      <c r="C63" s="111" t="s">
        <v>367</v>
      </c>
      <c r="D63" s="111" t="s">
        <v>367</v>
      </c>
      <c r="E63" s="188"/>
      <c r="F63" s="78"/>
      <c r="G63" s="78"/>
      <c r="H63" s="78"/>
    </row>
    <row r="64" spans="1:8" ht="13.8" x14ac:dyDescent="0.25">
      <c r="A64" s="185" t="s">
        <v>382</v>
      </c>
      <c r="B64" s="111"/>
      <c r="C64" s="111" t="s">
        <v>367</v>
      </c>
      <c r="D64" s="111" t="s">
        <v>367</v>
      </c>
      <c r="E64" s="188"/>
      <c r="F64" s="78"/>
      <c r="G64" s="78"/>
      <c r="H64" s="78"/>
    </row>
    <row r="65" spans="1:8" ht="13.8" x14ac:dyDescent="0.25">
      <c r="A65" s="185" t="s">
        <v>383</v>
      </c>
      <c r="B65" s="111"/>
      <c r="C65" s="111" t="s">
        <v>367</v>
      </c>
      <c r="D65" s="111" t="s">
        <v>367</v>
      </c>
      <c r="E65" s="188"/>
      <c r="F65" s="78"/>
      <c r="G65" s="78"/>
      <c r="H65" s="78"/>
    </row>
    <row r="66" spans="1:8" ht="13.8" x14ac:dyDescent="0.25">
      <c r="A66" s="185"/>
      <c r="B66" s="111"/>
      <c r="C66" s="111"/>
      <c r="D66" s="111"/>
      <c r="E66" s="111"/>
      <c r="F66" s="78"/>
      <c r="G66" s="78"/>
      <c r="H66" s="78"/>
    </row>
    <row r="67" spans="1:8" ht="13.8" x14ac:dyDescent="0.25">
      <c r="A67" s="185"/>
      <c r="B67" s="111"/>
      <c r="C67" s="111"/>
      <c r="D67" s="111"/>
      <c r="E67" s="111"/>
      <c r="F67" s="78"/>
      <c r="G67" s="78"/>
      <c r="H67" s="78"/>
    </row>
    <row r="68" spans="1:8" ht="13.8" x14ac:dyDescent="0.25">
      <c r="A68" s="185"/>
      <c r="B68" s="111"/>
      <c r="C68" s="111"/>
      <c r="D68" s="111"/>
      <c r="E68" s="111"/>
      <c r="F68" s="78"/>
      <c r="G68" s="78"/>
      <c r="H68" s="78"/>
    </row>
    <row r="69" spans="1:8" ht="13.8" x14ac:dyDescent="0.25">
      <c r="A69" s="185"/>
      <c r="B69" s="111"/>
      <c r="C69" s="111"/>
      <c r="D69" s="111"/>
      <c r="E69" s="111"/>
      <c r="F69" s="78"/>
      <c r="G69" s="78"/>
      <c r="H69" s="78"/>
    </row>
    <row r="70" spans="1:8" ht="13.8" x14ac:dyDescent="0.25">
      <c r="A70" s="185"/>
      <c r="B70" s="111"/>
      <c r="C70" s="111"/>
      <c r="D70" s="111"/>
      <c r="E70" s="111"/>
      <c r="F70" s="78"/>
      <c r="G70" s="78"/>
      <c r="H70" s="78"/>
    </row>
    <row r="71" spans="1:8" ht="13.8" x14ac:dyDescent="0.25">
      <c r="A71" s="185"/>
      <c r="B71" s="111"/>
      <c r="C71" s="111"/>
      <c r="D71" s="111"/>
      <c r="E71" s="111"/>
      <c r="F71" s="78"/>
      <c r="G71" s="78"/>
      <c r="H71" s="78"/>
    </row>
    <row r="72" spans="1:8" ht="13.8" x14ac:dyDescent="0.25">
      <c r="A72" s="185"/>
      <c r="B72" s="111"/>
      <c r="C72" s="111"/>
      <c r="D72" s="111"/>
      <c r="E72" s="111"/>
      <c r="F72" s="78"/>
      <c r="G72" s="78"/>
      <c r="H72" s="78"/>
    </row>
    <row r="73" spans="1:8" ht="13.8" x14ac:dyDescent="0.25">
      <c r="A73" s="185"/>
      <c r="B73" s="111"/>
      <c r="C73" s="111"/>
      <c r="D73" s="111"/>
      <c r="E73" s="111"/>
      <c r="F73" s="78"/>
      <c r="G73" s="78"/>
      <c r="H73" s="78"/>
    </row>
    <row r="74" spans="1:8" x14ac:dyDescent="0.25">
      <c r="A74" s="180"/>
      <c r="B74" s="111"/>
      <c r="C74" s="111"/>
      <c r="D74" s="111"/>
      <c r="E74" s="111"/>
      <c r="F74" s="78"/>
      <c r="G74" s="78"/>
      <c r="H74" s="78"/>
    </row>
    <row r="75" spans="1:8" x14ac:dyDescent="0.25">
      <c r="A75" s="180"/>
      <c r="B75" s="111"/>
      <c r="C75" s="111"/>
      <c r="D75" s="111"/>
      <c r="E75" s="111"/>
      <c r="F75" s="78"/>
      <c r="G75" s="78"/>
      <c r="H75" s="78"/>
    </row>
    <row r="76" spans="1:8" x14ac:dyDescent="0.25">
      <c r="A76" s="180"/>
      <c r="B76" s="111"/>
      <c r="C76" s="111"/>
      <c r="D76" s="111"/>
      <c r="E76" s="111"/>
      <c r="F76" s="78"/>
      <c r="G76" s="78"/>
      <c r="H76" s="78"/>
    </row>
    <row r="77" spans="1:8" x14ac:dyDescent="0.25">
      <c r="A77" s="180"/>
      <c r="B77" s="111"/>
      <c r="C77" s="111"/>
      <c r="D77" s="111"/>
      <c r="E77" s="111"/>
      <c r="F77" s="78"/>
      <c r="G77" s="78"/>
      <c r="H77" s="78"/>
    </row>
    <row r="78" spans="1:8" x14ac:dyDescent="0.25">
      <c r="A78" s="180"/>
      <c r="B78" s="111"/>
      <c r="C78" s="111"/>
      <c r="D78" s="111"/>
      <c r="E78" s="111"/>
      <c r="F78" s="78"/>
      <c r="G78" s="78"/>
      <c r="H78" s="78"/>
    </row>
    <row r="79" spans="1:8" x14ac:dyDescent="0.25">
      <c r="A79" s="180"/>
      <c r="B79" s="111"/>
      <c r="C79" s="111"/>
      <c r="D79" s="111"/>
      <c r="E79" s="111"/>
      <c r="F79" s="78"/>
      <c r="G79" s="78"/>
      <c r="H79" s="78"/>
    </row>
    <row r="80" spans="1:8" x14ac:dyDescent="0.25">
      <c r="A80" s="180"/>
      <c r="B80" s="111"/>
      <c r="C80" s="111"/>
      <c r="D80" s="111"/>
      <c r="E80" s="111"/>
      <c r="F80" s="78"/>
      <c r="G80" s="78"/>
      <c r="H80" s="78"/>
    </row>
    <row r="81" spans="1:8" x14ac:dyDescent="0.25">
      <c r="A81" s="180"/>
      <c r="B81" s="111"/>
      <c r="C81" s="111"/>
      <c r="D81" s="111"/>
      <c r="E81" s="111"/>
      <c r="F81" s="78"/>
      <c r="G81" s="78"/>
      <c r="H81" s="78"/>
    </row>
    <row r="82" spans="1:8" x14ac:dyDescent="0.25">
      <c r="A82" s="180"/>
      <c r="B82" s="111"/>
      <c r="C82" s="111"/>
      <c r="D82" s="111"/>
      <c r="E82" s="111"/>
      <c r="F82" s="78"/>
      <c r="G82" s="78"/>
      <c r="H82" s="78"/>
    </row>
    <row r="83" spans="1:8" x14ac:dyDescent="0.25">
      <c r="A83" s="180"/>
      <c r="B83" s="111"/>
      <c r="C83" s="111"/>
      <c r="D83" s="111"/>
      <c r="E83" s="111"/>
      <c r="F83" s="78"/>
      <c r="G83" s="78"/>
      <c r="H83" s="78"/>
    </row>
    <row r="84" spans="1:8" x14ac:dyDescent="0.25">
      <c r="A84" s="180"/>
      <c r="B84" s="111"/>
      <c r="C84" s="111"/>
      <c r="D84" s="111"/>
      <c r="E84" s="111"/>
      <c r="F84" s="78"/>
      <c r="G84" s="78"/>
      <c r="H84" s="78"/>
    </row>
    <row r="85" spans="1:8" x14ac:dyDescent="0.25">
      <c r="A85" s="180"/>
      <c r="B85" s="111"/>
      <c r="C85" s="111"/>
      <c r="D85" s="111"/>
      <c r="E85" s="111"/>
      <c r="F85" s="78"/>
      <c r="G85" s="78"/>
      <c r="H85" s="78"/>
    </row>
    <row r="86" spans="1:8" x14ac:dyDescent="0.25">
      <c r="A86" s="180"/>
      <c r="B86" s="111"/>
      <c r="C86" s="111"/>
      <c r="D86" s="111"/>
      <c r="E86" s="111"/>
      <c r="F86" s="78"/>
      <c r="G86" s="78"/>
      <c r="H86" s="78"/>
    </row>
    <row r="87" spans="1:8" x14ac:dyDescent="0.25">
      <c r="A87" s="180"/>
      <c r="B87" s="111"/>
      <c r="C87" s="111"/>
      <c r="D87" s="111"/>
      <c r="E87" s="111"/>
      <c r="F87" s="78"/>
      <c r="G87" s="78"/>
      <c r="H87" s="78"/>
    </row>
    <row r="88" spans="1:8" x14ac:dyDescent="0.25">
      <c r="A88" s="180"/>
      <c r="B88" s="111"/>
      <c r="C88" s="111"/>
      <c r="D88" s="111"/>
      <c r="E88" s="111"/>
      <c r="F88" s="78"/>
      <c r="G88" s="78"/>
      <c r="H88" s="78"/>
    </row>
    <row r="89" spans="1:8" x14ac:dyDescent="0.25">
      <c r="A89" s="180"/>
      <c r="B89" s="111"/>
      <c r="C89" s="111"/>
      <c r="D89" s="111"/>
      <c r="E89" s="111"/>
      <c r="F89" s="78"/>
      <c r="G89" s="78"/>
      <c r="H89" s="78"/>
    </row>
    <row r="90" spans="1:8" x14ac:dyDescent="0.25">
      <c r="A90" s="180"/>
      <c r="B90" s="111"/>
      <c r="C90" s="111"/>
      <c r="D90" s="111"/>
      <c r="E90" s="111"/>
      <c r="F90" s="78"/>
      <c r="G90" s="78"/>
      <c r="H90" s="78"/>
    </row>
    <row r="91" spans="1:8" x14ac:dyDescent="0.25">
      <c r="A91" s="180"/>
      <c r="B91" s="111"/>
      <c r="C91" s="111"/>
      <c r="D91" s="111"/>
      <c r="E91" s="111"/>
      <c r="F91" s="78"/>
      <c r="G91" s="78"/>
      <c r="H91" s="78"/>
    </row>
    <row r="92" spans="1:8" x14ac:dyDescent="0.25">
      <c r="A92" s="180"/>
      <c r="B92" s="111"/>
      <c r="C92" s="111"/>
      <c r="D92" s="111"/>
      <c r="E92" s="111"/>
      <c r="F92" s="78"/>
      <c r="G92" s="78"/>
      <c r="H92" s="78"/>
    </row>
    <row r="93" spans="1:8" x14ac:dyDescent="0.25">
      <c r="A93" s="180"/>
      <c r="B93" s="111"/>
      <c r="C93" s="111"/>
      <c r="D93" s="111"/>
      <c r="E93" s="111"/>
      <c r="F93" s="78"/>
      <c r="G93" s="78"/>
      <c r="H93" s="78"/>
    </row>
    <row r="94" spans="1:8" x14ac:dyDescent="0.25">
      <c r="A94" s="180"/>
      <c r="B94" s="111"/>
      <c r="C94" s="111"/>
      <c r="D94" s="111"/>
      <c r="E94" s="111"/>
      <c r="F94" s="78"/>
      <c r="G94" s="78"/>
      <c r="H94" s="78"/>
    </row>
    <row r="95" spans="1:8" x14ac:dyDescent="0.25">
      <c r="A95" s="180"/>
      <c r="B95" s="111"/>
      <c r="C95" s="111"/>
      <c r="D95" s="111"/>
      <c r="E95" s="111"/>
      <c r="F95" s="78"/>
      <c r="G95" s="78"/>
      <c r="H95" s="78"/>
    </row>
    <row r="96" spans="1:8" x14ac:dyDescent="0.25">
      <c r="A96" s="180"/>
      <c r="B96" s="111"/>
      <c r="C96" s="111"/>
      <c r="D96" s="111"/>
      <c r="E96" s="111"/>
      <c r="F96" s="78"/>
      <c r="G96" s="78"/>
      <c r="H96" s="78"/>
    </row>
    <row r="97" spans="1:8" x14ac:dyDescent="0.25">
      <c r="A97" s="180"/>
      <c r="B97" s="111"/>
      <c r="C97" s="111"/>
      <c r="D97" s="111"/>
      <c r="E97" s="111"/>
      <c r="F97" s="78"/>
      <c r="G97" s="78"/>
      <c r="H97" s="78"/>
    </row>
    <row r="98" spans="1:8" x14ac:dyDescent="0.25">
      <c r="A98" s="180"/>
      <c r="B98" s="111"/>
      <c r="C98" s="111"/>
      <c r="D98" s="111"/>
      <c r="E98" s="111"/>
      <c r="F98" s="78"/>
      <c r="G98" s="78"/>
      <c r="H98" s="78"/>
    </row>
    <row r="99" spans="1:8" x14ac:dyDescent="0.25">
      <c r="A99" s="180"/>
      <c r="B99" s="111"/>
      <c r="C99" s="111"/>
      <c r="D99" s="111"/>
      <c r="E99" s="111"/>
      <c r="F99" s="78"/>
      <c r="G99" s="78"/>
      <c r="H99" s="78"/>
    </row>
    <row r="100" spans="1:8" x14ac:dyDescent="0.25">
      <c r="A100" s="180"/>
      <c r="B100" s="111"/>
      <c r="C100" s="111"/>
      <c r="D100" s="111"/>
      <c r="E100" s="111"/>
      <c r="F100" s="78"/>
      <c r="G100" s="78"/>
      <c r="H100" s="78"/>
    </row>
    <row r="101" spans="1:8" x14ac:dyDescent="0.25">
      <c r="A101" s="180"/>
      <c r="B101" s="111"/>
      <c r="C101" s="111"/>
      <c r="D101" s="111"/>
      <c r="E101" s="111"/>
      <c r="F101" s="78"/>
      <c r="G101" s="78"/>
      <c r="H101" s="78"/>
    </row>
    <row r="102" spans="1:8" x14ac:dyDescent="0.25">
      <c r="A102" s="180"/>
      <c r="B102" s="111"/>
      <c r="C102" s="111"/>
      <c r="D102" s="111"/>
      <c r="E102" s="111"/>
      <c r="F102" s="78"/>
      <c r="G102" s="78"/>
      <c r="H102" s="78"/>
    </row>
    <row r="103" spans="1:8" x14ac:dyDescent="0.25">
      <c r="A103" s="180"/>
      <c r="B103" s="111"/>
      <c r="C103" s="111"/>
      <c r="D103" s="111"/>
      <c r="E103" s="111"/>
      <c r="F103" s="78"/>
      <c r="G103" s="78"/>
      <c r="H103" s="78"/>
    </row>
    <row r="104" spans="1:8" x14ac:dyDescent="0.25">
      <c r="A104" s="180"/>
      <c r="B104" s="111"/>
      <c r="C104" s="111"/>
      <c r="D104" s="111"/>
      <c r="E104" s="111"/>
      <c r="F104" s="78"/>
      <c r="G104" s="78"/>
      <c r="H104" s="78"/>
    </row>
    <row r="105" spans="1:8" x14ac:dyDescent="0.25">
      <c r="A105" s="180"/>
      <c r="B105" s="111"/>
      <c r="C105" s="111"/>
      <c r="D105" s="111"/>
      <c r="E105" s="111"/>
      <c r="F105" s="78"/>
      <c r="G105" s="78"/>
      <c r="H105" s="78"/>
    </row>
    <row r="106" spans="1:8" x14ac:dyDescent="0.25">
      <c r="A106" s="180"/>
      <c r="B106" s="111"/>
      <c r="C106" s="111"/>
      <c r="D106" s="111"/>
      <c r="E106" s="111"/>
      <c r="F106" s="78"/>
      <c r="G106" s="78"/>
      <c r="H106" s="78"/>
    </row>
    <row r="107" spans="1:8" x14ac:dyDescent="0.25">
      <c r="A107" s="180"/>
      <c r="B107" s="111"/>
      <c r="C107" s="111"/>
      <c r="D107" s="111"/>
      <c r="E107" s="111"/>
      <c r="F107" s="78"/>
      <c r="G107" s="78"/>
      <c r="H107" s="78"/>
    </row>
    <row r="108" spans="1:8" x14ac:dyDescent="0.25">
      <c r="A108" s="180"/>
      <c r="B108" s="111"/>
      <c r="C108" s="111"/>
      <c r="D108" s="111"/>
      <c r="E108" s="111"/>
      <c r="F108" s="78"/>
      <c r="G108" s="78"/>
      <c r="H108" s="78"/>
    </row>
    <row r="109" spans="1:8" x14ac:dyDescent="0.25">
      <c r="A109" s="180"/>
      <c r="B109" s="111"/>
      <c r="C109" s="111"/>
      <c r="D109" s="111"/>
      <c r="E109" s="111"/>
      <c r="F109" s="78"/>
      <c r="G109" s="78"/>
      <c r="H109" s="78"/>
    </row>
    <row r="110" spans="1:8" x14ac:dyDescent="0.25">
      <c r="A110" s="180"/>
      <c r="B110" s="111"/>
      <c r="C110" s="111"/>
      <c r="D110" s="111"/>
      <c r="E110" s="111"/>
      <c r="F110" s="78"/>
      <c r="G110" s="78"/>
      <c r="H110" s="78"/>
    </row>
    <row r="111" spans="1:8" x14ac:dyDescent="0.25">
      <c r="A111" s="180"/>
      <c r="B111" s="111"/>
      <c r="C111" s="111"/>
      <c r="D111" s="111"/>
      <c r="E111" s="111"/>
      <c r="F111" s="78"/>
      <c r="G111" s="78"/>
      <c r="H111" s="78"/>
    </row>
    <row r="112" spans="1:8" x14ac:dyDescent="0.25">
      <c r="A112" s="180"/>
      <c r="B112" s="111"/>
      <c r="C112" s="111"/>
      <c r="D112" s="111"/>
      <c r="E112" s="111"/>
      <c r="F112" s="78"/>
      <c r="G112" s="78"/>
      <c r="H112" s="78"/>
    </row>
    <row r="113" spans="1:8" x14ac:dyDescent="0.25">
      <c r="A113" s="180"/>
      <c r="B113" s="111"/>
      <c r="C113" s="111"/>
      <c r="D113" s="111"/>
      <c r="E113" s="111"/>
      <c r="F113" s="78"/>
      <c r="G113" s="78"/>
      <c r="H113" s="78"/>
    </row>
    <row r="114" spans="1:8" x14ac:dyDescent="0.25">
      <c r="A114" s="180"/>
      <c r="B114" s="111"/>
      <c r="C114" s="111"/>
      <c r="D114" s="111"/>
      <c r="E114" s="111"/>
      <c r="F114" s="78"/>
      <c r="G114" s="78"/>
      <c r="H114" s="78"/>
    </row>
    <row r="115" spans="1:8" x14ac:dyDescent="0.25">
      <c r="A115" s="180"/>
      <c r="B115" s="111"/>
      <c r="C115" s="111"/>
      <c r="D115" s="111"/>
      <c r="E115" s="111"/>
      <c r="F115" s="78"/>
      <c r="G115" s="78"/>
      <c r="H115" s="78"/>
    </row>
    <row r="116" spans="1:8" x14ac:dyDescent="0.25">
      <c r="A116" s="180"/>
      <c r="B116" s="111"/>
      <c r="C116" s="111"/>
      <c r="D116" s="111"/>
      <c r="E116" s="111"/>
      <c r="F116" s="78"/>
      <c r="G116" s="78"/>
      <c r="H116" s="78"/>
    </row>
    <row r="117" spans="1:8" x14ac:dyDescent="0.25">
      <c r="A117" s="180"/>
      <c r="B117" s="111"/>
      <c r="C117" s="111"/>
      <c r="D117" s="111"/>
      <c r="E117" s="111"/>
      <c r="F117" s="78"/>
      <c r="G117" s="78"/>
      <c r="H117" s="78"/>
    </row>
    <row r="118" spans="1:8" x14ac:dyDescent="0.25">
      <c r="A118" s="180"/>
      <c r="B118" s="111"/>
      <c r="C118" s="111"/>
      <c r="D118" s="111"/>
      <c r="E118" s="111"/>
      <c r="F118" s="78"/>
      <c r="G118" s="78"/>
      <c r="H118" s="78"/>
    </row>
    <row r="119" spans="1:8" x14ac:dyDescent="0.25">
      <c r="A119" s="180"/>
      <c r="B119" s="111"/>
      <c r="C119" s="111"/>
      <c r="D119" s="111"/>
      <c r="E119" s="111"/>
      <c r="F119" s="78"/>
      <c r="G119" s="78"/>
      <c r="H119" s="78"/>
    </row>
    <row r="120" spans="1:8" x14ac:dyDescent="0.25">
      <c r="A120" s="180"/>
      <c r="B120" s="111"/>
      <c r="C120" s="111"/>
      <c r="D120" s="111"/>
      <c r="E120" s="111"/>
      <c r="F120" s="78"/>
      <c r="G120" s="78"/>
      <c r="H120" s="78"/>
    </row>
    <row r="121" spans="1:8" x14ac:dyDescent="0.25">
      <c r="A121" s="180"/>
      <c r="B121" s="111"/>
      <c r="C121" s="111"/>
      <c r="D121" s="111"/>
      <c r="E121" s="111"/>
      <c r="F121" s="78"/>
      <c r="G121" s="78"/>
      <c r="H121" s="78"/>
    </row>
    <row r="122" spans="1:8" x14ac:dyDescent="0.25">
      <c r="A122" s="180"/>
      <c r="B122" s="111"/>
      <c r="C122" s="111"/>
      <c r="D122" s="111"/>
      <c r="E122" s="111"/>
      <c r="F122" s="78"/>
      <c r="G122" s="78"/>
      <c r="H122" s="78"/>
    </row>
    <row r="123" spans="1:8" x14ac:dyDescent="0.25">
      <c r="A123" s="180"/>
      <c r="B123" s="111"/>
      <c r="C123" s="111"/>
      <c r="D123" s="111"/>
      <c r="E123" s="111"/>
      <c r="F123" s="78"/>
      <c r="G123" s="78"/>
      <c r="H123" s="78"/>
    </row>
    <row r="124" spans="1:8" x14ac:dyDescent="0.25">
      <c r="A124" s="180"/>
      <c r="B124" s="111"/>
      <c r="C124" s="111"/>
      <c r="D124" s="111"/>
      <c r="E124" s="111"/>
      <c r="F124" s="78"/>
      <c r="G124" s="78"/>
      <c r="H124" s="78"/>
    </row>
    <row r="125" spans="1:8" x14ac:dyDescent="0.25">
      <c r="A125" s="180"/>
      <c r="B125" s="111"/>
      <c r="C125" s="111"/>
      <c r="D125" s="111"/>
      <c r="E125" s="111"/>
      <c r="F125" s="78"/>
      <c r="G125" s="78"/>
      <c r="H125" s="78"/>
    </row>
    <row r="126" spans="1:8" x14ac:dyDescent="0.25">
      <c r="A126" s="180"/>
      <c r="B126" s="111"/>
      <c r="C126" s="111"/>
      <c r="D126" s="111"/>
      <c r="E126" s="111"/>
      <c r="F126" s="78"/>
      <c r="G126" s="78"/>
      <c r="H126" s="78"/>
    </row>
    <row r="127" spans="1:8" x14ac:dyDescent="0.25">
      <c r="A127" s="180"/>
      <c r="B127" s="111"/>
      <c r="C127" s="111"/>
      <c r="D127" s="111"/>
      <c r="E127" s="111"/>
      <c r="F127" s="78"/>
      <c r="G127" s="78"/>
      <c r="H127" s="78"/>
    </row>
    <row r="128" spans="1:8" x14ac:dyDescent="0.25">
      <c r="A128" s="180"/>
      <c r="B128" s="111"/>
      <c r="C128" s="111"/>
      <c r="D128" s="111"/>
      <c r="E128" s="111"/>
      <c r="F128" s="78"/>
      <c r="G128" s="78"/>
      <c r="H128" s="78"/>
    </row>
    <row r="129" spans="1:8" x14ac:dyDescent="0.25">
      <c r="A129" s="180"/>
      <c r="B129" s="111"/>
      <c r="C129" s="111"/>
      <c r="D129" s="111"/>
      <c r="E129" s="111"/>
      <c r="F129" s="78"/>
      <c r="G129" s="78"/>
      <c r="H129" s="78"/>
    </row>
    <row r="130" spans="1:8" x14ac:dyDescent="0.25">
      <c r="A130" s="180"/>
      <c r="B130" s="111"/>
      <c r="C130" s="111"/>
      <c r="D130" s="111"/>
      <c r="E130" s="111"/>
      <c r="F130" s="78"/>
      <c r="G130" s="78"/>
      <c r="H130" s="78"/>
    </row>
    <row r="131" spans="1:8" x14ac:dyDescent="0.25">
      <c r="A131" s="180"/>
      <c r="B131" s="111"/>
      <c r="C131" s="111"/>
      <c r="D131" s="111"/>
      <c r="E131" s="111"/>
      <c r="F131" s="78"/>
      <c r="G131" s="78"/>
      <c r="H131" s="78"/>
    </row>
    <row r="132" spans="1:8" x14ac:dyDescent="0.25">
      <c r="A132" s="180"/>
      <c r="B132" s="111"/>
      <c r="C132" s="111"/>
      <c r="D132" s="111"/>
      <c r="E132" s="111"/>
      <c r="F132" s="78"/>
      <c r="G132" s="78"/>
      <c r="H132" s="78"/>
    </row>
    <row r="133" spans="1:8" x14ac:dyDescent="0.25">
      <c r="A133" s="180"/>
      <c r="B133" s="111"/>
      <c r="C133" s="111"/>
      <c r="D133" s="111"/>
      <c r="E133" s="111"/>
      <c r="F133" s="78"/>
      <c r="G133" s="78"/>
      <c r="H133" s="78"/>
    </row>
    <row r="134" spans="1:8" x14ac:dyDescent="0.25">
      <c r="A134" s="180"/>
      <c r="B134" s="111"/>
      <c r="C134" s="111"/>
      <c r="D134" s="111"/>
      <c r="E134" s="111"/>
      <c r="F134" s="78"/>
      <c r="G134" s="78"/>
      <c r="H134" s="78"/>
    </row>
    <row r="135" spans="1:8" x14ac:dyDescent="0.25">
      <c r="A135" s="180"/>
      <c r="B135" s="111"/>
      <c r="C135" s="111"/>
      <c r="D135" s="111"/>
      <c r="E135" s="111"/>
      <c r="F135" s="78"/>
      <c r="G135" s="78"/>
      <c r="H135" s="78"/>
    </row>
    <row r="136" spans="1:8" x14ac:dyDescent="0.25">
      <c r="A136" s="180"/>
      <c r="B136" s="111"/>
      <c r="C136" s="111"/>
      <c r="D136" s="111"/>
      <c r="E136" s="111"/>
      <c r="F136" s="78"/>
      <c r="G136" s="78"/>
      <c r="H136" s="78"/>
    </row>
    <row r="137" spans="1:8" x14ac:dyDescent="0.25">
      <c r="A137" s="180"/>
      <c r="B137" s="111"/>
      <c r="C137" s="111"/>
      <c r="D137" s="111"/>
      <c r="E137" s="111"/>
      <c r="F137" s="78"/>
      <c r="G137" s="78"/>
      <c r="H137" s="78"/>
    </row>
    <row r="138" spans="1:8" x14ac:dyDescent="0.25">
      <c r="A138" s="180"/>
      <c r="B138" s="111"/>
      <c r="C138" s="111"/>
      <c r="D138" s="111"/>
      <c r="E138" s="111"/>
      <c r="F138" s="78"/>
      <c r="G138" s="78"/>
      <c r="H138" s="78"/>
    </row>
    <row r="139" spans="1:8" x14ac:dyDescent="0.25">
      <c r="A139" s="180"/>
      <c r="B139" s="111"/>
      <c r="C139" s="111"/>
      <c r="D139" s="111"/>
      <c r="E139" s="111"/>
      <c r="F139" s="78"/>
      <c r="G139" s="78"/>
      <c r="H139" s="78"/>
    </row>
    <row r="140" spans="1:8" x14ac:dyDescent="0.25">
      <c r="A140" s="180"/>
      <c r="B140" s="111"/>
      <c r="C140" s="111"/>
      <c r="D140" s="111"/>
      <c r="E140" s="111"/>
      <c r="F140" s="78"/>
      <c r="G140" s="78"/>
      <c r="H140" s="78"/>
    </row>
    <row r="141" spans="1:8" x14ac:dyDescent="0.25">
      <c r="A141" s="180"/>
      <c r="B141" s="111"/>
      <c r="C141" s="111"/>
      <c r="D141" s="111"/>
      <c r="E141" s="111"/>
      <c r="F141" s="78"/>
      <c r="G141" s="78"/>
      <c r="H141" s="78"/>
    </row>
    <row r="142" spans="1:8" x14ac:dyDescent="0.25">
      <c r="A142" s="180"/>
      <c r="B142" s="111"/>
      <c r="C142" s="111"/>
      <c r="D142" s="111"/>
      <c r="E142" s="111"/>
      <c r="F142" s="78"/>
      <c r="G142" s="78"/>
      <c r="H142" s="78"/>
    </row>
    <row r="143" spans="1:8" x14ac:dyDescent="0.25">
      <c r="A143" s="180"/>
      <c r="B143" s="111"/>
      <c r="C143" s="111"/>
      <c r="D143" s="111"/>
      <c r="E143" s="111"/>
      <c r="F143" s="78"/>
      <c r="G143" s="78"/>
      <c r="H143" s="78"/>
    </row>
    <row r="144" spans="1:8" x14ac:dyDescent="0.25">
      <c r="A144" s="180"/>
      <c r="B144" s="111"/>
      <c r="C144" s="111"/>
      <c r="D144" s="111"/>
      <c r="E144" s="111"/>
      <c r="F144" s="78"/>
      <c r="G144" s="78"/>
      <c r="H144" s="78"/>
    </row>
    <row r="145" spans="1:8" x14ac:dyDescent="0.25">
      <c r="A145" s="180"/>
      <c r="B145" s="111"/>
      <c r="C145" s="111"/>
      <c r="D145" s="111"/>
      <c r="E145" s="111"/>
      <c r="F145" s="78"/>
      <c r="G145" s="78"/>
      <c r="H145" s="78"/>
    </row>
    <row r="146" spans="1:8" x14ac:dyDescent="0.25">
      <c r="A146" s="180"/>
      <c r="B146" s="111"/>
      <c r="C146" s="111"/>
      <c r="D146" s="111"/>
      <c r="E146" s="111"/>
      <c r="F146" s="78"/>
      <c r="G146" s="78"/>
      <c r="H146" s="78"/>
    </row>
    <row r="147" spans="1:8" x14ac:dyDescent="0.25">
      <c r="A147" s="180"/>
      <c r="B147" s="111"/>
      <c r="C147" s="111"/>
      <c r="D147" s="111"/>
      <c r="E147" s="111"/>
      <c r="F147" s="78"/>
      <c r="G147" s="78"/>
      <c r="H147" s="78"/>
    </row>
    <row r="148" spans="1:8" x14ac:dyDescent="0.25">
      <c r="A148" s="180"/>
      <c r="B148" s="111"/>
      <c r="C148" s="111"/>
      <c r="D148" s="111"/>
      <c r="E148" s="111"/>
      <c r="F148" s="78"/>
      <c r="G148" s="78"/>
      <c r="H148" s="78"/>
    </row>
    <row r="149" spans="1:8" x14ac:dyDescent="0.25">
      <c r="A149" s="180"/>
      <c r="B149" s="111"/>
      <c r="C149" s="111"/>
      <c r="D149" s="111"/>
      <c r="E149" s="111"/>
      <c r="F149" s="78"/>
      <c r="G149" s="78"/>
      <c r="H149" s="78"/>
    </row>
    <row r="150" spans="1:8" x14ac:dyDescent="0.25">
      <c r="A150" s="180"/>
      <c r="B150" s="111"/>
      <c r="C150" s="111"/>
      <c r="D150" s="111"/>
      <c r="E150" s="111"/>
      <c r="F150" s="78"/>
      <c r="G150" s="78"/>
      <c r="H150" s="78"/>
    </row>
    <row r="151" spans="1:8" x14ac:dyDescent="0.25">
      <c r="A151" s="180"/>
      <c r="B151" s="111"/>
      <c r="C151" s="111"/>
      <c r="D151" s="111"/>
      <c r="E151" s="111"/>
      <c r="F151" s="78"/>
      <c r="G151" s="78"/>
      <c r="H151" s="78"/>
    </row>
    <row r="152" spans="1:8" x14ac:dyDescent="0.25">
      <c r="A152" s="180"/>
      <c r="B152" s="111"/>
      <c r="C152" s="111"/>
      <c r="D152" s="111"/>
      <c r="E152" s="111"/>
      <c r="F152" s="78"/>
      <c r="G152" s="78"/>
      <c r="H152" s="78"/>
    </row>
    <row r="153" spans="1:8" x14ac:dyDescent="0.25">
      <c r="A153" s="180"/>
      <c r="B153" s="111"/>
      <c r="C153" s="111"/>
      <c r="D153" s="111"/>
      <c r="E153" s="111"/>
      <c r="F153" s="78"/>
      <c r="G153" s="78"/>
      <c r="H153" s="78"/>
    </row>
    <row r="154" spans="1:8" x14ac:dyDescent="0.25">
      <c r="A154" s="180"/>
      <c r="B154" s="111"/>
      <c r="C154" s="111"/>
      <c r="D154" s="111"/>
      <c r="E154" s="111"/>
      <c r="F154" s="78"/>
      <c r="G154" s="78"/>
      <c r="H154" s="78"/>
    </row>
    <row r="155" spans="1:8" x14ac:dyDescent="0.25">
      <c r="A155" s="180"/>
      <c r="B155" s="111"/>
      <c r="C155" s="111"/>
      <c r="D155" s="111"/>
      <c r="E155" s="111"/>
      <c r="F155" s="78"/>
      <c r="G155" s="78"/>
      <c r="H155" s="78"/>
    </row>
    <row r="156" spans="1:8" x14ac:dyDescent="0.25">
      <c r="A156" s="180"/>
      <c r="B156" s="111"/>
      <c r="C156" s="111"/>
      <c r="D156" s="111"/>
      <c r="E156" s="111"/>
      <c r="F156" s="78"/>
      <c r="G156" s="78"/>
      <c r="H156" s="78"/>
    </row>
    <row r="157" spans="1:8" x14ac:dyDescent="0.25">
      <c r="A157" s="180"/>
      <c r="B157" s="111"/>
      <c r="C157" s="111"/>
      <c r="D157" s="111"/>
      <c r="E157" s="111"/>
      <c r="F157" s="78"/>
      <c r="G157" s="78"/>
      <c r="H157" s="78"/>
    </row>
    <row r="158" spans="1:8" x14ac:dyDescent="0.25">
      <c r="A158" s="180"/>
      <c r="B158" s="111"/>
      <c r="C158" s="111"/>
      <c r="D158" s="111"/>
      <c r="E158" s="111"/>
      <c r="F158" s="78"/>
      <c r="G158" s="78"/>
      <c r="H158" s="78"/>
    </row>
    <row r="159" spans="1:8" x14ac:dyDescent="0.25">
      <c r="A159" s="180"/>
      <c r="B159" s="111"/>
      <c r="C159" s="111"/>
      <c r="D159" s="111"/>
      <c r="E159" s="111"/>
      <c r="F159" s="78"/>
      <c r="G159" s="78"/>
      <c r="H159" s="78"/>
    </row>
    <row r="160" spans="1:8" x14ac:dyDescent="0.25">
      <c r="A160" s="180"/>
      <c r="B160" s="111"/>
      <c r="C160" s="111"/>
      <c r="D160" s="111"/>
      <c r="E160" s="111"/>
      <c r="F160" s="78"/>
      <c r="G160" s="78"/>
      <c r="H160" s="78"/>
    </row>
    <row r="161" spans="1:8" x14ac:dyDescent="0.25">
      <c r="A161" s="180"/>
      <c r="B161" s="111"/>
      <c r="C161" s="111"/>
      <c r="D161" s="111"/>
      <c r="E161" s="111"/>
      <c r="F161" s="78"/>
      <c r="G161" s="78"/>
      <c r="H161" s="78"/>
    </row>
    <row r="162" spans="1:8" x14ac:dyDescent="0.25">
      <c r="A162" s="180"/>
      <c r="B162" s="111"/>
      <c r="C162" s="111"/>
      <c r="D162" s="111"/>
      <c r="E162" s="111"/>
      <c r="F162" s="78"/>
      <c r="G162" s="78"/>
      <c r="H162" s="78"/>
    </row>
    <row r="163" spans="1:8" x14ac:dyDescent="0.25">
      <c r="A163" s="180"/>
      <c r="B163" s="111"/>
      <c r="C163" s="111"/>
      <c r="D163" s="111"/>
      <c r="E163" s="111"/>
      <c r="F163" s="78"/>
      <c r="G163" s="78"/>
      <c r="H163" s="78"/>
    </row>
    <row r="164" spans="1:8" x14ac:dyDescent="0.25">
      <c r="A164" s="180"/>
      <c r="B164" s="111"/>
      <c r="C164" s="111"/>
      <c r="D164" s="111"/>
      <c r="E164" s="111"/>
      <c r="F164" s="78"/>
      <c r="G164" s="78"/>
      <c r="H164" s="78"/>
    </row>
    <row r="165" spans="1:8" x14ac:dyDescent="0.25">
      <c r="A165" s="180"/>
      <c r="B165" s="111"/>
      <c r="C165" s="111"/>
      <c r="D165" s="111"/>
      <c r="E165" s="111"/>
      <c r="F165" s="78"/>
      <c r="G165" s="78"/>
      <c r="H165" s="78"/>
    </row>
    <row r="166" spans="1:8" x14ac:dyDescent="0.25">
      <c r="A166" s="180"/>
      <c r="B166" s="111"/>
      <c r="C166" s="111"/>
      <c r="D166" s="111"/>
      <c r="E166" s="111"/>
      <c r="F166" s="78"/>
      <c r="G166" s="78"/>
      <c r="H166" s="78"/>
    </row>
    <row r="167" spans="1:8" x14ac:dyDescent="0.25">
      <c r="A167" s="180"/>
      <c r="B167" s="111"/>
      <c r="C167" s="111"/>
      <c r="D167" s="111"/>
      <c r="E167" s="111"/>
      <c r="F167" s="78"/>
      <c r="G167" s="78"/>
      <c r="H167" s="78"/>
    </row>
    <row r="168" spans="1:8" x14ac:dyDescent="0.25">
      <c r="A168" s="180"/>
      <c r="B168" s="111"/>
      <c r="C168" s="111"/>
      <c r="D168" s="111"/>
      <c r="E168" s="111"/>
      <c r="F168" s="78"/>
      <c r="G168" s="78"/>
      <c r="H168" s="78"/>
    </row>
    <row r="169" spans="1:8" x14ac:dyDescent="0.25">
      <c r="A169" s="180"/>
      <c r="B169" s="111"/>
      <c r="C169" s="111"/>
      <c r="D169" s="111"/>
      <c r="E169" s="111"/>
      <c r="F169" s="78"/>
      <c r="G169" s="78"/>
      <c r="H169" s="78"/>
    </row>
    <row r="170" spans="1:8" x14ac:dyDescent="0.25">
      <c r="A170" s="180"/>
      <c r="B170" s="111"/>
      <c r="C170" s="111"/>
      <c r="D170" s="111"/>
      <c r="E170" s="111"/>
      <c r="F170" s="78"/>
      <c r="G170" s="78"/>
      <c r="H170" s="78"/>
    </row>
    <row r="171" spans="1:8" x14ac:dyDescent="0.25">
      <c r="A171" s="180"/>
      <c r="B171" s="111"/>
      <c r="C171" s="111"/>
      <c r="D171" s="111"/>
      <c r="E171" s="111"/>
      <c r="F171" s="78"/>
      <c r="G171" s="78"/>
      <c r="H171" s="78"/>
    </row>
    <row r="172" spans="1:8" x14ac:dyDescent="0.25">
      <c r="A172" s="180"/>
      <c r="B172" s="111"/>
      <c r="C172" s="111"/>
      <c r="D172" s="111"/>
      <c r="E172" s="111"/>
      <c r="F172" s="78"/>
      <c r="G172" s="78"/>
      <c r="H172" s="78"/>
    </row>
    <row r="173" spans="1:8" x14ac:dyDescent="0.25">
      <c r="A173" s="180"/>
      <c r="B173" s="111"/>
      <c r="C173" s="111"/>
      <c r="D173" s="111"/>
      <c r="E173" s="111"/>
      <c r="F173" s="78"/>
      <c r="G173" s="78"/>
      <c r="H173" s="78"/>
    </row>
    <row r="174" spans="1:8" x14ac:dyDescent="0.25">
      <c r="A174" s="180"/>
      <c r="B174" s="111"/>
      <c r="C174" s="111"/>
      <c r="D174" s="111"/>
      <c r="E174" s="111"/>
      <c r="F174" s="78"/>
      <c r="G174" s="78"/>
      <c r="H174" s="78"/>
    </row>
    <row r="175" spans="1:8" x14ac:dyDescent="0.25">
      <c r="A175" s="180"/>
      <c r="B175" s="111"/>
      <c r="C175" s="111"/>
      <c r="D175" s="111"/>
      <c r="E175" s="111"/>
      <c r="F175" s="78"/>
      <c r="G175" s="78"/>
      <c r="H175" s="78"/>
    </row>
    <row r="176" spans="1:8" x14ac:dyDescent="0.25">
      <c r="A176" s="180"/>
      <c r="B176" s="111"/>
      <c r="C176" s="111"/>
      <c r="D176" s="111"/>
      <c r="E176" s="111"/>
      <c r="F176" s="78"/>
      <c r="G176" s="78"/>
      <c r="H176" s="78"/>
    </row>
    <row r="177" spans="1:8" x14ac:dyDescent="0.25">
      <c r="A177" s="180"/>
      <c r="B177" s="111"/>
      <c r="C177" s="111"/>
      <c r="D177" s="111"/>
      <c r="E177" s="111"/>
      <c r="F177" s="78"/>
      <c r="G177" s="78"/>
      <c r="H177" s="78"/>
    </row>
    <row r="178" spans="1:8" x14ac:dyDescent="0.25">
      <c r="A178" s="180"/>
      <c r="B178" s="111"/>
      <c r="C178" s="111"/>
      <c r="D178" s="111"/>
      <c r="E178" s="111"/>
      <c r="F178" s="78"/>
      <c r="G178" s="78"/>
      <c r="H178" s="78"/>
    </row>
    <row r="179" spans="1:8" x14ac:dyDescent="0.25">
      <c r="A179" s="180"/>
      <c r="B179" s="111"/>
      <c r="C179" s="111"/>
      <c r="D179" s="111"/>
      <c r="E179" s="111"/>
      <c r="F179" s="78"/>
      <c r="G179" s="78"/>
      <c r="H179" s="78"/>
    </row>
    <row r="180" spans="1:8" x14ac:dyDescent="0.25">
      <c r="A180" s="180"/>
      <c r="B180" s="111"/>
      <c r="C180" s="111"/>
      <c r="D180" s="111"/>
      <c r="E180" s="111"/>
      <c r="F180" s="78"/>
      <c r="G180" s="78"/>
      <c r="H180" s="78"/>
    </row>
    <row r="181" spans="1:8" x14ac:dyDescent="0.25">
      <c r="A181" s="180"/>
      <c r="B181" s="111"/>
      <c r="C181" s="111"/>
      <c r="D181" s="111"/>
      <c r="E181" s="111"/>
      <c r="F181" s="78"/>
      <c r="G181" s="78"/>
      <c r="H181" s="78"/>
    </row>
    <row r="182" spans="1:8" x14ac:dyDescent="0.25">
      <c r="A182" s="180"/>
      <c r="B182" s="111"/>
      <c r="C182" s="111"/>
      <c r="D182" s="111"/>
      <c r="E182" s="111"/>
      <c r="F182" s="78"/>
      <c r="G182" s="78"/>
      <c r="H182" s="78"/>
    </row>
    <row r="183" spans="1:8" x14ac:dyDescent="0.25">
      <c r="A183" s="180"/>
      <c r="B183" s="111"/>
      <c r="C183" s="111"/>
      <c r="D183" s="111"/>
      <c r="E183" s="111"/>
      <c r="F183" s="78"/>
      <c r="G183" s="78"/>
      <c r="H183" s="78"/>
    </row>
    <row r="184" spans="1:8" x14ac:dyDescent="0.25">
      <c r="A184" s="180"/>
      <c r="B184" s="111"/>
      <c r="C184" s="111"/>
      <c r="D184" s="111"/>
      <c r="E184" s="111"/>
      <c r="F184" s="78"/>
      <c r="G184" s="78"/>
      <c r="H184" s="78"/>
    </row>
    <row r="185" spans="1:8" x14ac:dyDescent="0.25">
      <c r="A185" s="180"/>
      <c r="B185" s="111"/>
      <c r="C185" s="111"/>
      <c r="D185" s="111"/>
      <c r="E185" s="111"/>
      <c r="F185" s="78"/>
      <c r="G185" s="78"/>
      <c r="H185" s="78"/>
    </row>
    <row r="186" spans="1:8" x14ac:dyDescent="0.25">
      <c r="A186" s="180"/>
      <c r="B186" s="111"/>
      <c r="C186" s="111"/>
      <c r="D186" s="111"/>
      <c r="E186" s="111"/>
      <c r="F186" s="78"/>
      <c r="G186" s="78"/>
      <c r="H186" s="78"/>
    </row>
    <row r="187" spans="1:8" x14ac:dyDescent="0.25">
      <c r="A187" s="180"/>
      <c r="B187" s="111"/>
      <c r="C187" s="111"/>
      <c r="D187" s="111"/>
      <c r="E187" s="111"/>
      <c r="F187" s="78"/>
      <c r="G187" s="78"/>
      <c r="H187" s="78"/>
    </row>
    <row r="188" spans="1:8" x14ac:dyDescent="0.25">
      <c r="A188" s="180"/>
      <c r="B188" s="111"/>
      <c r="C188" s="111"/>
      <c r="D188" s="111"/>
      <c r="E188" s="111"/>
      <c r="F188" s="78"/>
      <c r="G188" s="78"/>
      <c r="H188" s="78"/>
    </row>
    <row r="189" spans="1:8" x14ac:dyDescent="0.25">
      <c r="A189" s="180"/>
      <c r="B189" s="111"/>
      <c r="C189" s="111"/>
      <c r="D189" s="111"/>
      <c r="E189" s="111"/>
      <c r="F189" s="78"/>
      <c r="G189" s="78"/>
      <c r="H189" s="78"/>
    </row>
    <row r="190" spans="1:8" x14ac:dyDescent="0.25">
      <c r="A190" s="180"/>
      <c r="B190" s="111"/>
      <c r="C190" s="111"/>
      <c r="D190" s="111"/>
      <c r="E190" s="111"/>
      <c r="F190" s="78"/>
      <c r="G190" s="78"/>
      <c r="H190" s="78"/>
    </row>
    <row r="191" spans="1:8" x14ac:dyDescent="0.25">
      <c r="A191" s="180"/>
      <c r="B191" s="111"/>
      <c r="C191" s="111"/>
      <c r="D191" s="111"/>
      <c r="E191" s="111"/>
      <c r="F191" s="78"/>
      <c r="G191" s="78"/>
      <c r="H191" s="78"/>
    </row>
    <row r="192" spans="1:8" x14ac:dyDescent="0.25">
      <c r="A192" s="180"/>
      <c r="B192" s="111"/>
      <c r="C192" s="111"/>
      <c r="D192" s="111"/>
      <c r="E192" s="111"/>
      <c r="F192" s="78"/>
      <c r="G192" s="78"/>
      <c r="H192" s="78"/>
    </row>
    <row r="193" spans="1:8" x14ac:dyDescent="0.25">
      <c r="A193" s="180"/>
      <c r="B193" s="111"/>
      <c r="C193" s="111"/>
      <c r="D193" s="111"/>
      <c r="E193" s="111"/>
      <c r="F193" s="78"/>
      <c r="G193" s="78"/>
      <c r="H193" s="78"/>
    </row>
    <row r="194" spans="1:8" x14ac:dyDescent="0.25">
      <c r="A194" s="180"/>
      <c r="B194" s="111"/>
      <c r="C194" s="111"/>
      <c r="D194" s="111"/>
      <c r="E194" s="111"/>
      <c r="F194" s="78"/>
      <c r="G194" s="78"/>
      <c r="H194" s="78"/>
    </row>
    <row r="195" spans="1:8" x14ac:dyDescent="0.25">
      <c r="A195" s="180"/>
      <c r="B195" s="111"/>
      <c r="C195" s="111"/>
      <c r="D195" s="111"/>
      <c r="E195" s="111"/>
      <c r="F195" s="78"/>
      <c r="G195" s="78"/>
      <c r="H195" s="78"/>
    </row>
    <row r="196" spans="1:8" x14ac:dyDescent="0.25">
      <c r="A196" s="180"/>
      <c r="B196" s="111"/>
      <c r="C196" s="111"/>
      <c r="D196" s="111"/>
      <c r="E196" s="111"/>
      <c r="F196" s="78"/>
      <c r="G196" s="78"/>
      <c r="H196" s="78"/>
    </row>
    <row r="197" spans="1:8" x14ac:dyDescent="0.25">
      <c r="A197" s="180"/>
      <c r="B197" s="111"/>
      <c r="C197" s="111"/>
      <c r="D197" s="111"/>
      <c r="E197" s="111"/>
      <c r="F197" s="78"/>
      <c r="G197" s="78"/>
      <c r="H197" s="78"/>
    </row>
    <row r="198" spans="1:8" x14ac:dyDescent="0.25">
      <c r="A198" s="180"/>
      <c r="B198" s="111"/>
      <c r="C198" s="111"/>
      <c r="D198" s="111"/>
      <c r="E198" s="111"/>
      <c r="F198" s="78"/>
      <c r="G198" s="78"/>
      <c r="H198" s="78"/>
    </row>
    <row r="199" spans="1:8" x14ac:dyDescent="0.25">
      <c r="A199" s="180"/>
      <c r="B199" s="111"/>
      <c r="C199" s="111"/>
      <c r="D199" s="111"/>
      <c r="E199" s="111"/>
      <c r="F199" s="78"/>
      <c r="G199" s="78"/>
      <c r="H199" s="78"/>
    </row>
    <row r="200" spans="1:8" x14ac:dyDescent="0.25">
      <c r="A200" s="180"/>
      <c r="B200" s="111"/>
      <c r="C200" s="111"/>
      <c r="D200" s="111"/>
      <c r="E200" s="111"/>
      <c r="F200" s="78"/>
      <c r="G200" s="78"/>
      <c r="H200" s="78"/>
    </row>
    <row r="201" spans="1:8" x14ac:dyDescent="0.25">
      <c r="A201" s="180"/>
      <c r="B201" s="111"/>
      <c r="C201" s="111"/>
      <c r="D201" s="111"/>
      <c r="E201" s="111"/>
      <c r="F201" s="78"/>
      <c r="G201" s="78"/>
      <c r="H201" s="78"/>
    </row>
    <row r="202" spans="1:8" x14ac:dyDescent="0.25">
      <c r="A202" s="180"/>
      <c r="B202" s="111"/>
      <c r="C202" s="111"/>
      <c r="D202" s="111"/>
      <c r="E202" s="111"/>
      <c r="F202" s="78"/>
      <c r="G202" s="78"/>
      <c r="H202" s="78"/>
    </row>
    <row r="203" spans="1:8" x14ac:dyDescent="0.25">
      <c r="A203" s="180"/>
      <c r="B203" s="111"/>
      <c r="C203" s="111"/>
      <c r="D203" s="111"/>
      <c r="E203" s="111"/>
      <c r="F203" s="78"/>
      <c r="G203" s="78"/>
      <c r="H203" s="78"/>
    </row>
    <row r="204" spans="1:8" x14ac:dyDescent="0.25">
      <c r="A204" s="180"/>
      <c r="B204" s="111"/>
      <c r="C204" s="111"/>
      <c r="D204" s="111"/>
      <c r="E204" s="111"/>
      <c r="F204" s="78"/>
      <c r="G204" s="78"/>
      <c r="H204" s="78"/>
    </row>
    <row r="205" spans="1:8" x14ac:dyDescent="0.25">
      <c r="A205" s="180"/>
      <c r="B205" s="111"/>
      <c r="C205" s="111"/>
      <c r="D205" s="111"/>
      <c r="E205" s="111"/>
      <c r="F205" s="78"/>
      <c r="G205" s="78"/>
      <c r="H205" s="78"/>
    </row>
    <row r="206" spans="1:8" x14ac:dyDescent="0.25">
      <c r="A206" s="180"/>
      <c r="B206" s="111"/>
      <c r="C206" s="111"/>
      <c r="D206" s="111"/>
      <c r="E206" s="111"/>
      <c r="F206" s="78"/>
      <c r="G206" s="78"/>
      <c r="H206" s="78"/>
    </row>
    <row r="207" spans="1:8" x14ac:dyDescent="0.25">
      <c r="A207" s="180"/>
      <c r="B207" s="111"/>
      <c r="C207" s="111"/>
      <c r="D207" s="111"/>
      <c r="E207" s="111"/>
      <c r="F207" s="78"/>
      <c r="G207" s="78"/>
      <c r="H207" s="78"/>
    </row>
    <row r="208" spans="1:8" x14ac:dyDescent="0.25">
      <c r="A208" s="180"/>
      <c r="B208" s="111"/>
      <c r="C208" s="111"/>
      <c r="D208" s="111"/>
      <c r="E208" s="111"/>
      <c r="F208" s="78"/>
      <c r="G208" s="78"/>
      <c r="H208" s="78"/>
    </row>
    <row r="209" spans="1:8" x14ac:dyDescent="0.25">
      <c r="A209" s="180"/>
      <c r="B209" s="111"/>
      <c r="C209" s="111"/>
      <c r="D209" s="111"/>
      <c r="E209" s="111"/>
      <c r="F209" s="78"/>
      <c r="G209" s="78"/>
      <c r="H209" s="78"/>
    </row>
    <row r="210" spans="1:8" x14ac:dyDescent="0.25">
      <c r="A210" s="180"/>
      <c r="B210" s="111"/>
      <c r="C210" s="111"/>
      <c r="D210" s="111"/>
      <c r="E210" s="111"/>
      <c r="F210" s="78"/>
      <c r="G210" s="78"/>
      <c r="H210" s="78"/>
    </row>
    <row r="211" spans="1:8" x14ac:dyDescent="0.25">
      <c r="A211" s="180"/>
      <c r="B211" s="111"/>
      <c r="C211" s="111"/>
      <c r="D211" s="111"/>
      <c r="E211" s="111"/>
      <c r="F211" s="78"/>
      <c r="G211" s="78"/>
      <c r="H211" s="78"/>
    </row>
    <row r="212" spans="1:8" x14ac:dyDescent="0.25">
      <c r="A212" s="180"/>
      <c r="B212" s="111"/>
      <c r="C212" s="111"/>
      <c r="D212" s="111"/>
      <c r="E212" s="111"/>
      <c r="F212" s="78"/>
      <c r="G212" s="78"/>
      <c r="H212" s="78"/>
    </row>
    <row r="213" spans="1:8" x14ac:dyDescent="0.25">
      <c r="A213" s="180"/>
      <c r="B213" s="111"/>
      <c r="C213" s="111"/>
      <c r="D213" s="111"/>
      <c r="E213" s="111"/>
      <c r="F213" s="78"/>
      <c r="G213" s="78"/>
      <c r="H213" s="78"/>
    </row>
    <row r="214" spans="1:8" x14ac:dyDescent="0.25">
      <c r="A214" s="180"/>
      <c r="B214" s="111"/>
      <c r="C214" s="111"/>
      <c r="D214" s="111"/>
      <c r="E214" s="111"/>
      <c r="F214" s="78"/>
      <c r="G214" s="78"/>
      <c r="H214" s="78"/>
    </row>
    <row r="215" spans="1:8" x14ac:dyDescent="0.25">
      <c r="A215" s="180"/>
      <c r="B215" s="111"/>
      <c r="C215" s="111"/>
      <c r="D215" s="111"/>
      <c r="E215" s="111"/>
      <c r="F215" s="78"/>
      <c r="G215" s="78"/>
      <c r="H215" s="78"/>
    </row>
    <row r="216" spans="1:8" x14ac:dyDescent="0.25">
      <c r="A216" s="180"/>
      <c r="B216" s="111"/>
      <c r="C216" s="111"/>
      <c r="D216" s="111"/>
      <c r="E216" s="111"/>
      <c r="F216" s="78"/>
      <c r="G216" s="78"/>
      <c r="H216" s="78"/>
    </row>
    <row r="217" spans="1:8" x14ac:dyDescent="0.25">
      <c r="A217" s="180"/>
      <c r="B217" s="111"/>
      <c r="C217" s="111"/>
      <c r="D217" s="111"/>
      <c r="E217" s="111"/>
      <c r="F217" s="78"/>
      <c r="G217" s="78"/>
      <c r="H217" s="78"/>
    </row>
    <row r="218" spans="1:8" x14ac:dyDescent="0.25">
      <c r="A218" s="180"/>
      <c r="B218" s="111"/>
      <c r="C218" s="111"/>
      <c r="D218" s="111"/>
      <c r="E218" s="111"/>
      <c r="F218" s="78"/>
      <c r="G218" s="78"/>
      <c r="H218" s="78"/>
    </row>
    <row r="219" spans="1:8" x14ac:dyDescent="0.25">
      <c r="A219" s="180"/>
      <c r="B219" s="111"/>
      <c r="C219" s="111"/>
      <c r="D219" s="111"/>
      <c r="E219" s="111"/>
      <c r="F219" s="78"/>
      <c r="G219" s="78"/>
      <c r="H219" s="78"/>
    </row>
    <row r="220" spans="1:8" x14ac:dyDescent="0.25">
      <c r="A220" s="180"/>
      <c r="B220" s="111"/>
      <c r="C220" s="111"/>
      <c r="D220" s="111"/>
      <c r="E220" s="111"/>
      <c r="F220" s="78"/>
      <c r="G220" s="78"/>
      <c r="H220" s="78"/>
    </row>
    <row r="221" spans="1:8" x14ac:dyDescent="0.25">
      <c r="A221" s="180"/>
      <c r="B221" s="111"/>
      <c r="C221" s="111"/>
      <c r="D221" s="111"/>
      <c r="E221" s="111"/>
      <c r="F221" s="78"/>
      <c r="G221" s="78"/>
      <c r="H221" s="78"/>
    </row>
    <row r="222" spans="1:8" x14ac:dyDescent="0.25">
      <c r="A222" s="180"/>
      <c r="B222" s="111"/>
      <c r="C222" s="111"/>
      <c r="D222" s="111"/>
      <c r="E222" s="111"/>
      <c r="F222" s="78"/>
      <c r="G222" s="78"/>
      <c r="H222" s="78"/>
    </row>
    <row r="223" spans="1:8" x14ac:dyDescent="0.25">
      <c r="A223" s="180"/>
      <c r="B223" s="111"/>
      <c r="C223" s="111"/>
      <c r="D223" s="111"/>
      <c r="E223" s="111"/>
      <c r="F223" s="78"/>
      <c r="G223" s="78"/>
      <c r="H223" s="78"/>
    </row>
    <row r="224" spans="1:8" x14ac:dyDescent="0.25">
      <c r="A224" s="180"/>
      <c r="B224" s="111"/>
      <c r="C224" s="111"/>
      <c r="D224" s="111"/>
      <c r="E224" s="111"/>
      <c r="F224" s="78"/>
      <c r="G224" s="78"/>
      <c r="H224" s="78"/>
    </row>
    <row r="225" spans="1:8" x14ac:dyDescent="0.25">
      <c r="A225" s="180"/>
      <c r="B225" s="111"/>
      <c r="C225" s="111"/>
      <c r="D225" s="111"/>
      <c r="E225" s="111"/>
      <c r="F225" s="78"/>
      <c r="G225" s="78"/>
      <c r="H225" s="78"/>
    </row>
    <row r="226" spans="1:8" x14ac:dyDescent="0.25">
      <c r="A226" s="180"/>
      <c r="B226" s="111"/>
      <c r="C226" s="111"/>
      <c r="D226" s="111"/>
      <c r="E226" s="111"/>
      <c r="F226" s="78"/>
      <c r="G226" s="78"/>
      <c r="H226" s="78"/>
    </row>
    <row r="227" spans="1:8" x14ac:dyDescent="0.25">
      <c r="A227" s="180"/>
      <c r="B227" s="111"/>
      <c r="C227" s="111"/>
      <c r="D227" s="111"/>
      <c r="E227" s="111"/>
      <c r="F227" s="78"/>
      <c r="G227" s="78"/>
      <c r="H227" s="78"/>
    </row>
    <row r="228" spans="1:8" x14ac:dyDescent="0.25">
      <c r="A228" s="180"/>
      <c r="B228" s="111"/>
      <c r="C228" s="111"/>
      <c r="D228" s="111"/>
      <c r="E228" s="111"/>
      <c r="F228" s="78"/>
      <c r="G228" s="78"/>
      <c r="H228" s="78"/>
    </row>
    <row r="229" spans="1:8" x14ac:dyDescent="0.25">
      <c r="A229" s="180"/>
      <c r="B229" s="111"/>
      <c r="C229" s="111"/>
      <c r="D229" s="111"/>
      <c r="E229" s="111"/>
      <c r="F229" s="78"/>
      <c r="G229" s="78"/>
      <c r="H229" s="78"/>
    </row>
    <row r="230" spans="1:8" x14ac:dyDescent="0.25">
      <c r="A230" s="180"/>
      <c r="B230" s="111"/>
      <c r="C230" s="111"/>
      <c r="D230" s="111"/>
      <c r="E230" s="111"/>
      <c r="F230" s="78"/>
      <c r="G230" s="78"/>
      <c r="H230" s="78"/>
    </row>
    <row r="231" spans="1:8" x14ac:dyDescent="0.25">
      <c r="A231" s="180"/>
      <c r="B231" s="111"/>
      <c r="C231" s="111"/>
      <c r="D231" s="111"/>
      <c r="E231" s="111"/>
      <c r="F231" s="78"/>
      <c r="G231" s="78"/>
      <c r="H231" s="78"/>
    </row>
    <row r="232" spans="1:8" x14ac:dyDescent="0.25">
      <c r="A232" s="180"/>
      <c r="B232" s="111"/>
      <c r="C232" s="111"/>
      <c r="D232" s="111"/>
      <c r="E232" s="111"/>
      <c r="F232" s="78"/>
      <c r="G232" s="78"/>
      <c r="H232" s="78"/>
    </row>
    <row r="233" spans="1:8" x14ac:dyDescent="0.25">
      <c r="A233" s="180"/>
      <c r="B233" s="111"/>
      <c r="C233" s="111"/>
      <c r="D233" s="111"/>
      <c r="E233" s="111"/>
      <c r="F233" s="78"/>
      <c r="G233" s="78"/>
      <c r="H233" s="78"/>
    </row>
    <row r="234" spans="1:8" x14ac:dyDescent="0.25">
      <c r="A234" s="180"/>
      <c r="B234" s="111"/>
      <c r="C234" s="111"/>
      <c r="D234" s="111"/>
      <c r="E234" s="111"/>
      <c r="F234" s="78"/>
      <c r="G234" s="78"/>
      <c r="H234" s="78"/>
    </row>
    <row r="235" spans="1:8" x14ac:dyDescent="0.25">
      <c r="A235" s="180"/>
      <c r="B235" s="111"/>
      <c r="C235" s="111"/>
      <c r="D235" s="111"/>
      <c r="E235" s="111"/>
      <c r="F235" s="78"/>
      <c r="G235" s="78"/>
      <c r="H235" s="78"/>
    </row>
    <row r="236" spans="1:8" x14ac:dyDescent="0.25">
      <c r="A236" s="180"/>
      <c r="B236" s="111"/>
      <c r="C236" s="111"/>
      <c r="D236" s="111"/>
      <c r="E236" s="111"/>
      <c r="F236" s="78"/>
      <c r="G236" s="78"/>
      <c r="H236" s="78"/>
    </row>
    <row r="237" spans="1:8" x14ac:dyDescent="0.25">
      <c r="A237" s="180"/>
      <c r="B237" s="111"/>
      <c r="C237" s="111"/>
      <c r="D237" s="111"/>
      <c r="E237" s="111"/>
      <c r="F237" s="78"/>
      <c r="G237" s="78"/>
      <c r="H237" s="78"/>
    </row>
    <row r="238" spans="1:8" x14ac:dyDescent="0.25">
      <c r="A238" s="180"/>
      <c r="B238" s="111"/>
      <c r="C238" s="111"/>
      <c r="D238" s="111"/>
      <c r="E238" s="111"/>
      <c r="F238" s="78"/>
      <c r="G238" s="78"/>
      <c r="H238" s="78"/>
    </row>
    <row r="239" spans="1:8" x14ac:dyDescent="0.25">
      <c r="A239" s="180"/>
      <c r="B239" s="111"/>
      <c r="C239" s="111"/>
      <c r="D239" s="111"/>
      <c r="E239" s="111"/>
      <c r="F239" s="78"/>
      <c r="G239" s="78"/>
      <c r="H239" s="78"/>
    </row>
    <row r="240" spans="1:8" x14ac:dyDescent="0.25">
      <c r="A240" s="180"/>
      <c r="B240" s="111"/>
      <c r="C240" s="111"/>
      <c r="D240" s="111"/>
      <c r="E240" s="111"/>
      <c r="F240" s="78"/>
      <c r="G240" s="78"/>
      <c r="H240" s="78"/>
    </row>
    <row r="241" spans="1:8" x14ac:dyDescent="0.25">
      <c r="A241" s="180"/>
      <c r="B241" s="111"/>
      <c r="C241" s="111"/>
      <c r="D241" s="111"/>
      <c r="E241" s="111"/>
      <c r="F241" s="78"/>
      <c r="G241" s="78"/>
      <c r="H241" s="78"/>
    </row>
    <row r="242" spans="1:8" x14ac:dyDescent="0.25">
      <c r="A242" s="180"/>
      <c r="B242" s="111"/>
      <c r="C242" s="111"/>
      <c r="D242" s="111"/>
      <c r="E242" s="111"/>
      <c r="F242" s="78"/>
      <c r="G242" s="78"/>
      <c r="H242" s="78"/>
    </row>
    <row r="243" spans="1:8" x14ac:dyDescent="0.25">
      <c r="A243" s="180"/>
      <c r="B243" s="111"/>
      <c r="C243" s="111"/>
      <c r="D243" s="111"/>
      <c r="E243" s="111"/>
      <c r="F243" s="78"/>
      <c r="G243" s="78"/>
      <c r="H243" s="78"/>
    </row>
    <row r="244" spans="1:8" x14ac:dyDescent="0.25">
      <c r="A244" s="180"/>
      <c r="B244" s="111"/>
      <c r="C244" s="111"/>
      <c r="D244" s="111"/>
      <c r="E244" s="111"/>
      <c r="F244" s="78"/>
      <c r="G244" s="78"/>
      <c r="H244" s="78"/>
    </row>
    <row r="245" spans="1:8" x14ac:dyDescent="0.25">
      <c r="A245" s="180"/>
      <c r="B245" s="111"/>
      <c r="C245" s="111"/>
      <c r="D245" s="111"/>
      <c r="E245" s="111"/>
      <c r="F245" s="78"/>
      <c r="G245" s="78"/>
      <c r="H245" s="78"/>
    </row>
    <row r="246" spans="1:8" x14ac:dyDescent="0.25">
      <c r="A246" s="180"/>
      <c r="B246" s="111"/>
      <c r="C246" s="111"/>
      <c r="D246" s="111"/>
      <c r="E246" s="111"/>
      <c r="F246" s="78"/>
      <c r="G246" s="78"/>
      <c r="H246" s="78"/>
    </row>
    <row r="247" spans="1:8" x14ac:dyDescent="0.25">
      <c r="A247" s="180"/>
      <c r="B247" s="111"/>
      <c r="C247" s="111"/>
      <c r="D247" s="111"/>
      <c r="E247" s="111"/>
      <c r="F247" s="78"/>
      <c r="G247" s="78"/>
      <c r="H247" s="78"/>
    </row>
    <row r="248" spans="1:8" x14ac:dyDescent="0.25">
      <c r="A248" s="180"/>
      <c r="B248" s="111"/>
      <c r="C248" s="111"/>
      <c r="D248" s="111"/>
      <c r="E248" s="111"/>
      <c r="F248" s="78"/>
      <c r="G248" s="78"/>
      <c r="H248" s="78"/>
    </row>
    <row r="249" spans="1:8" x14ac:dyDescent="0.25">
      <c r="A249" s="180"/>
      <c r="B249" s="111"/>
      <c r="C249" s="111"/>
      <c r="D249" s="111"/>
      <c r="E249" s="111"/>
      <c r="F249" s="78"/>
      <c r="G249" s="78"/>
      <c r="H249" s="78"/>
    </row>
    <row r="250" spans="1:8" x14ac:dyDescent="0.25">
      <c r="A250" s="180"/>
      <c r="B250" s="111"/>
      <c r="C250" s="111"/>
      <c r="D250" s="111"/>
      <c r="E250" s="111"/>
      <c r="F250" s="78"/>
      <c r="G250" s="78"/>
      <c r="H250" s="78"/>
    </row>
    <row r="251" spans="1:8" x14ac:dyDescent="0.25">
      <c r="A251" s="180"/>
      <c r="B251" s="111"/>
      <c r="C251" s="111"/>
      <c r="D251" s="111"/>
      <c r="E251" s="111"/>
      <c r="F251" s="78"/>
      <c r="G251" s="78"/>
      <c r="H251" s="78"/>
    </row>
    <row r="252" spans="1:8" x14ac:dyDescent="0.25">
      <c r="A252" s="180"/>
      <c r="B252" s="111"/>
      <c r="C252" s="111"/>
      <c r="D252" s="111"/>
      <c r="E252" s="111"/>
      <c r="F252" s="78"/>
      <c r="G252" s="78"/>
      <c r="H252" s="78"/>
    </row>
    <row r="253" spans="1:8" x14ac:dyDescent="0.25">
      <c r="A253" s="180"/>
      <c r="B253" s="111"/>
      <c r="C253" s="111"/>
      <c r="D253" s="111"/>
      <c r="E253" s="111"/>
      <c r="F253" s="78"/>
      <c r="G253" s="78"/>
      <c r="H253" s="78"/>
    </row>
    <row r="254" spans="1:8" x14ac:dyDescent="0.25">
      <c r="A254" s="180"/>
      <c r="B254" s="111"/>
      <c r="C254" s="111"/>
      <c r="D254" s="111"/>
      <c r="E254" s="111"/>
      <c r="F254" s="78"/>
      <c r="G254" s="78"/>
      <c r="H254" s="78"/>
    </row>
    <row r="255" spans="1:8" x14ac:dyDescent="0.25">
      <c r="A255" s="180"/>
      <c r="B255" s="111"/>
      <c r="C255" s="111"/>
      <c r="D255" s="111"/>
      <c r="E255" s="111"/>
      <c r="F255" s="78"/>
      <c r="G255" s="78"/>
      <c r="H255" s="78"/>
    </row>
    <row r="256" spans="1:8" x14ac:dyDescent="0.25">
      <c r="A256" s="180"/>
      <c r="B256" s="111"/>
      <c r="C256" s="111"/>
      <c r="D256" s="111"/>
      <c r="E256" s="111"/>
      <c r="F256" s="78"/>
      <c r="G256" s="78"/>
      <c r="H256" s="78"/>
    </row>
    <row r="257" spans="1:8" x14ac:dyDescent="0.25">
      <c r="A257" s="180"/>
      <c r="B257" s="111"/>
      <c r="C257" s="111"/>
      <c r="D257" s="111"/>
      <c r="E257" s="111"/>
      <c r="F257" s="78"/>
      <c r="G257" s="78"/>
      <c r="H257" s="78"/>
    </row>
    <row r="258" spans="1:8" x14ac:dyDescent="0.25">
      <c r="A258" s="180"/>
      <c r="B258" s="111"/>
      <c r="C258" s="111"/>
      <c r="D258" s="111"/>
      <c r="E258" s="111"/>
      <c r="F258" s="78"/>
      <c r="G258" s="78"/>
      <c r="H258" s="78"/>
    </row>
    <row r="259" spans="1:8" x14ac:dyDescent="0.25">
      <c r="A259" s="180"/>
      <c r="B259" s="111"/>
      <c r="C259" s="111"/>
      <c r="D259" s="111"/>
      <c r="E259" s="111"/>
      <c r="F259" s="78"/>
      <c r="G259" s="78"/>
      <c r="H259" s="78"/>
    </row>
    <row r="260" spans="1:8" x14ac:dyDescent="0.25">
      <c r="A260" s="180"/>
      <c r="B260" s="111"/>
      <c r="C260" s="111"/>
      <c r="D260" s="111"/>
      <c r="E260" s="111"/>
      <c r="F260" s="78"/>
      <c r="G260" s="78"/>
      <c r="H260" s="78"/>
    </row>
    <row r="261" spans="1:8" x14ac:dyDescent="0.25">
      <c r="A261" s="180"/>
      <c r="B261" s="111"/>
      <c r="C261" s="111"/>
      <c r="D261" s="111"/>
      <c r="E261" s="111"/>
      <c r="F261" s="78"/>
      <c r="G261" s="78"/>
      <c r="H261" s="78"/>
    </row>
    <row r="262" spans="1:8" x14ac:dyDescent="0.25">
      <c r="A262" s="180"/>
      <c r="B262" s="111"/>
      <c r="C262" s="111"/>
      <c r="D262" s="111"/>
      <c r="E262" s="111"/>
      <c r="F262" s="78"/>
      <c r="G262" s="78"/>
      <c r="H262" s="78"/>
    </row>
    <row r="263" spans="1:8" x14ac:dyDescent="0.25">
      <c r="A263" s="180"/>
      <c r="B263" s="111"/>
      <c r="C263" s="111"/>
      <c r="D263" s="111"/>
      <c r="E263" s="111"/>
      <c r="F263" s="78"/>
      <c r="G263" s="78"/>
      <c r="H263" s="78"/>
    </row>
    <row r="264" spans="1:8" x14ac:dyDescent="0.25">
      <c r="A264" s="180"/>
      <c r="B264" s="111"/>
      <c r="C264" s="111"/>
      <c r="D264" s="111"/>
      <c r="E264" s="111"/>
      <c r="F264" s="78"/>
      <c r="G264" s="78"/>
      <c r="H264" s="78"/>
    </row>
    <row r="265" spans="1:8" x14ac:dyDescent="0.25">
      <c r="A265" s="180"/>
      <c r="B265" s="111"/>
      <c r="C265" s="111"/>
      <c r="D265" s="111"/>
      <c r="E265" s="111"/>
      <c r="F265" s="78"/>
      <c r="G265" s="78"/>
      <c r="H265" s="78"/>
    </row>
    <row r="266" spans="1:8" x14ac:dyDescent="0.25">
      <c r="A266" s="180"/>
      <c r="B266" s="111"/>
      <c r="C266" s="111"/>
      <c r="D266" s="111"/>
      <c r="E266" s="111"/>
      <c r="F266" s="78"/>
      <c r="G266" s="78"/>
      <c r="H266" s="78"/>
    </row>
    <row r="267" spans="1:8" x14ac:dyDescent="0.25">
      <c r="A267" s="180"/>
      <c r="B267" s="111"/>
      <c r="C267" s="111"/>
      <c r="D267" s="111"/>
      <c r="E267" s="111"/>
      <c r="F267" s="78"/>
      <c r="G267" s="78"/>
      <c r="H267" s="78"/>
    </row>
    <row r="268" spans="1:8" x14ac:dyDescent="0.25">
      <c r="A268" s="180"/>
      <c r="B268" s="111"/>
      <c r="C268" s="111"/>
      <c r="D268" s="111"/>
      <c r="E268" s="111"/>
      <c r="F268" s="78"/>
      <c r="G268" s="78"/>
      <c r="H268" s="78"/>
    </row>
    <row r="269" spans="1:8" x14ac:dyDescent="0.25">
      <c r="A269" s="180"/>
      <c r="B269" s="111"/>
      <c r="C269" s="111"/>
      <c r="D269" s="111"/>
      <c r="E269" s="111"/>
      <c r="F269" s="78"/>
      <c r="G269" s="78"/>
      <c r="H269" s="78"/>
    </row>
    <row r="270" spans="1:8" x14ac:dyDescent="0.25">
      <c r="A270" s="180"/>
      <c r="B270" s="111"/>
      <c r="C270" s="111"/>
      <c r="D270" s="111"/>
      <c r="E270" s="111"/>
      <c r="F270" s="78"/>
      <c r="G270" s="78"/>
      <c r="H270" s="78"/>
    </row>
    <row r="271" spans="1:8" x14ac:dyDescent="0.25">
      <c r="A271" s="180"/>
      <c r="B271" s="111"/>
      <c r="C271" s="111"/>
      <c r="D271" s="111"/>
      <c r="E271" s="111"/>
      <c r="F271" s="78"/>
      <c r="G271" s="78"/>
      <c r="H271" s="78"/>
    </row>
    <row r="272" spans="1:8" x14ac:dyDescent="0.25">
      <c r="A272" s="180"/>
      <c r="B272" s="111"/>
      <c r="C272" s="111"/>
      <c r="D272" s="111"/>
      <c r="E272" s="111"/>
      <c r="F272" s="78"/>
      <c r="G272" s="78"/>
      <c r="H272" s="78"/>
    </row>
    <row r="273" spans="1:8" x14ac:dyDescent="0.25">
      <c r="A273" s="180"/>
      <c r="B273" s="111"/>
      <c r="C273" s="111"/>
      <c r="D273" s="111"/>
      <c r="E273" s="111"/>
      <c r="F273" s="78"/>
      <c r="G273" s="78"/>
      <c r="H273" s="78"/>
    </row>
    <row r="274" spans="1:8" x14ac:dyDescent="0.25">
      <c r="A274" s="180"/>
      <c r="B274" s="111"/>
      <c r="C274" s="111"/>
      <c r="D274" s="111"/>
      <c r="E274" s="111"/>
      <c r="F274" s="78"/>
      <c r="G274" s="78"/>
      <c r="H274" s="78"/>
    </row>
    <row r="275" spans="1:8" x14ac:dyDescent="0.25">
      <c r="A275" s="180"/>
      <c r="B275" s="111"/>
      <c r="C275" s="111"/>
      <c r="D275" s="111"/>
      <c r="E275" s="111"/>
      <c r="F275" s="78"/>
      <c r="G275" s="78"/>
      <c r="H275" s="78"/>
    </row>
    <row r="276" spans="1:8" x14ac:dyDescent="0.25">
      <c r="A276" s="180"/>
      <c r="B276" s="111"/>
      <c r="C276" s="111"/>
      <c r="D276" s="111"/>
      <c r="E276" s="111"/>
      <c r="F276" s="78"/>
      <c r="G276" s="78"/>
      <c r="H276" s="78"/>
    </row>
    <row r="277" spans="1:8" x14ac:dyDescent="0.25">
      <c r="A277" s="180"/>
      <c r="B277" s="111"/>
      <c r="C277" s="111"/>
      <c r="D277" s="111"/>
      <c r="E277" s="111"/>
      <c r="F277" s="78"/>
      <c r="G277" s="78"/>
      <c r="H277" s="78"/>
    </row>
    <row r="278" spans="1:8" x14ac:dyDescent="0.25">
      <c r="A278" s="180"/>
      <c r="B278" s="111"/>
      <c r="C278" s="111"/>
      <c r="D278" s="111"/>
      <c r="E278" s="111"/>
      <c r="F278" s="78"/>
      <c r="G278" s="78"/>
      <c r="H278" s="78"/>
    </row>
    <row r="279" spans="1:8" x14ac:dyDescent="0.25">
      <c r="A279" s="180"/>
      <c r="B279" s="111"/>
      <c r="C279" s="111"/>
      <c r="D279" s="111"/>
      <c r="E279" s="111"/>
      <c r="F279" s="78"/>
      <c r="G279" s="78"/>
      <c r="H279" s="78"/>
    </row>
    <row r="280" spans="1:8" x14ac:dyDescent="0.25">
      <c r="A280" s="180"/>
      <c r="B280" s="111"/>
      <c r="C280" s="111"/>
      <c r="D280" s="111"/>
      <c r="E280" s="111"/>
      <c r="F280" s="78"/>
      <c r="G280" s="78"/>
      <c r="H280" s="78"/>
    </row>
    <row r="281" spans="1:8" x14ac:dyDescent="0.25">
      <c r="A281" s="180"/>
      <c r="B281" s="111"/>
      <c r="C281" s="111"/>
      <c r="D281" s="111"/>
      <c r="E281" s="111"/>
      <c r="F281" s="78"/>
      <c r="G281" s="78"/>
      <c r="H281" s="78"/>
    </row>
    <row r="282" spans="1:8" x14ac:dyDescent="0.25">
      <c r="A282" s="180"/>
      <c r="B282" s="111"/>
      <c r="C282" s="111"/>
      <c r="D282" s="111"/>
      <c r="E282" s="111"/>
      <c r="F282" s="78"/>
      <c r="G282" s="78"/>
      <c r="H282" s="78"/>
    </row>
    <row r="283" spans="1:8" x14ac:dyDescent="0.25">
      <c r="A283" s="180"/>
      <c r="B283" s="111"/>
      <c r="C283" s="111"/>
      <c r="D283" s="111"/>
      <c r="E283" s="111"/>
      <c r="F283" s="78"/>
      <c r="G283" s="78"/>
      <c r="H283" s="78"/>
    </row>
    <row r="284" spans="1:8" x14ac:dyDescent="0.25">
      <c r="A284" s="180"/>
      <c r="B284" s="111"/>
      <c r="C284" s="111"/>
      <c r="D284" s="111"/>
      <c r="E284" s="111"/>
      <c r="F284" s="78"/>
      <c r="G284" s="78"/>
      <c r="H284" s="78"/>
    </row>
    <row r="285" spans="1:8" x14ac:dyDescent="0.25">
      <c r="A285" s="180"/>
      <c r="B285" s="111"/>
      <c r="C285" s="111"/>
      <c r="D285" s="111"/>
      <c r="E285" s="111"/>
      <c r="F285" s="78"/>
      <c r="G285" s="78"/>
      <c r="H285" s="78"/>
    </row>
    <row r="286" spans="1:8" x14ac:dyDescent="0.25">
      <c r="A286" s="180"/>
      <c r="B286" s="111"/>
      <c r="C286" s="111"/>
      <c r="D286" s="111"/>
      <c r="E286" s="111"/>
      <c r="F286" s="78"/>
      <c r="G286" s="78"/>
      <c r="H286" s="78"/>
    </row>
    <row r="287" spans="1:8" x14ac:dyDescent="0.25">
      <c r="A287" s="180"/>
      <c r="B287" s="111"/>
      <c r="C287" s="111"/>
      <c r="D287" s="111"/>
      <c r="E287" s="111"/>
      <c r="F287" s="78"/>
      <c r="G287" s="78"/>
      <c r="H287" s="78"/>
    </row>
    <row r="288" spans="1:8" x14ac:dyDescent="0.25">
      <c r="A288" s="180"/>
      <c r="B288" s="111"/>
      <c r="C288" s="111"/>
      <c r="D288" s="111"/>
      <c r="E288" s="111"/>
      <c r="F288" s="78"/>
      <c r="G288" s="78"/>
      <c r="H288" s="78"/>
    </row>
    <row r="289" spans="1:8" x14ac:dyDescent="0.25">
      <c r="A289" s="180"/>
      <c r="B289" s="111"/>
      <c r="C289" s="111"/>
      <c r="D289" s="111"/>
      <c r="E289" s="111"/>
      <c r="F289" s="78"/>
      <c r="G289" s="78"/>
      <c r="H289" s="78"/>
    </row>
    <row r="290" spans="1:8" x14ac:dyDescent="0.25">
      <c r="A290" s="180"/>
      <c r="B290" s="111"/>
      <c r="C290" s="111"/>
      <c r="D290" s="111"/>
      <c r="E290" s="111"/>
      <c r="F290" s="78"/>
      <c r="G290" s="78"/>
      <c r="H290" s="78"/>
    </row>
    <row r="291" spans="1:8" x14ac:dyDescent="0.25">
      <c r="A291" s="180"/>
      <c r="B291" s="111"/>
      <c r="C291" s="111"/>
      <c r="D291" s="111"/>
      <c r="E291" s="111"/>
      <c r="F291" s="78"/>
      <c r="G291" s="78"/>
      <c r="H291" s="78"/>
    </row>
    <row r="292" spans="1:8" x14ac:dyDescent="0.25">
      <c r="A292" s="180"/>
      <c r="B292" s="111"/>
      <c r="C292" s="111"/>
      <c r="D292" s="111"/>
      <c r="E292" s="111"/>
      <c r="F292" s="78"/>
      <c r="G292" s="78"/>
      <c r="H292" s="78"/>
    </row>
    <row r="293" spans="1:8" x14ac:dyDescent="0.25">
      <c r="A293" s="180"/>
      <c r="B293" s="111"/>
      <c r="C293" s="111"/>
      <c r="D293" s="111"/>
      <c r="E293" s="111"/>
      <c r="F293" s="78"/>
      <c r="G293" s="78"/>
      <c r="H293" s="78"/>
    </row>
    <row r="294" spans="1:8" x14ac:dyDescent="0.25">
      <c r="A294" s="180"/>
      <c r="B294" s="111"/>
      <c r="C294" s="111"/>
      <c r="D294" s="111"/>
      <c r="E294" s="111"/>
      <c r="F294" s="78"/>
      <c r="G294" s="78"/>
      <c r="H294" s="78"/>
    </row>
    <row r="295" spans="1:8" x14ac:dyDescent="0.25">
      <c r="A295" s="180"/>
      <c r="B295" s="111"/>
      <c r="C295" s="111"/>
      <c r="D295" s="111"/>
      <c r="E295" s="111"/>
      <c r="F295" s="78"/>
      <c r="G295" s="78"/>
      <c r="H295" s="78"/>
    </row>
    <row r="296" spans="1:8" x14ac:dyDescent="0.25">
      <c r="A296" s="180"/>
      <c r="B296" s="111"/>
      <c r="C296" s="111"/>
      <c r="D296" s="111"/>
      <c r="E296" s="111"/>
      <c r="F296" s="78"/>
      <c r="G296" s="78"/>
      <c r="H296" s="78"/>
    </row>
    <row r="297" spans="1:8" x14ac:dyDescent="0.25">
      <c r="A297" s="180"/>
      <c r="B297" s="111"/>
      <c r="C297" s="111"/>
      <c r="D297" s="111"/>
      <c r="E297" s="111"/>
      <c r="F297" s="78"/>
      <c r="G297" s="78"/>
      <c r="H297" s="78"/>
    </row>
    <row r="298" spans="1:8" x14ac:dyDescent="0.25">
      <c r="A298" s="180"/>
      <c r="B298" s="111"/>
      <c r="C298" s="111"/>
      <c r="D298" s="111"/>
      <c r="E298" s="111"/>
      <c r="F298" s="78"/>
      <c r="G298" s="78"/>
      <c r="H298" s="78"/>
    </row>
    <row r="299" spans="1:8" x14ac:dyDescent="0.25">
      <c r="A299" s="180"/>
      <c r="B299" s="111"/>
      <c r="C299" s="111"/>
      <c r="D299" s="111"/>
      <c r="E299" s="111"/>
      <c r="F299" s="78"/>
      <c r="G299" s="78"/>
      <c r="H299" s="78"/>
    </row>
    <row r="300" spans="1:8" x14ac:dyDescent="0.25">
      <c r="A300" s="180"/>
      <c r="B300" s="111"/>
      <c r="C300" s="111"/>
      <c r="D300" s="111"/>
      <c r="E300" s="111"/>
      <c r="F300" s="78"/>
      <c r="G300" s="78"/>
      <c r="H300" s="78"/>
    </row>
    <row r="301" spans="1:8" x14ac:dyDescent="0.25">
      <c r="A301" s="180"/>
      <c r="B301" s="111"/>
      <c r="C301" s="111"/>
      <c r="D301" s="111"/>
      <c r="E301" s="111"/>
      <c r="F301" s="78"/>
      <c r="G301" s="78"/>
      <c r="H301" s="78"/>
    </row>
    <row r="302" spans="1:8" x14ac:dyDescent="0.25">
      <c r="A302" s="180"/>
      <c r="B302" s="111"/>
      <c r="C302" s="111"/>
      <c r="D302" s="111"/>
      <c r="E302" s="111"/>
      <c r="F302" s="78"/>
      <c r="G302" s="78"/>
      <c r="H302" s="78"/>
    </row>
    <row r="303" spans="1:8" x14ac:dyDescent="0.25">
      <c r="A303" s="180"/>
      <c r="B303" s="111"/>
      <c r="C303" s="111"/>
      <c r="D303" s="111"/>
      <c r="E303" s="111"/>
      <c r="F303" s="78"/>
      <c r="G303" s="78"/>
      <c r="H303" s="78"/>
    </row>
    <row r="304" spans="1:8" x14ac:dyDescent="0.25">
      <c r="A304" s="180"/>
      <c r="B304" s="111"/>
      <c r="C304" s="111"/>
      <c r="D304" s="111"/>
      <c r="E304" s="111"/>
      <c r="F304" s="78"/>
      <c r="G304" s="78"/>
      <c r="H304" s="78"/>
    </row>
    <row r="305" spans="1:8" x14ac:dyDescent="0.25">
      <c r="A305" s="180"/>
      <c r="B305" s="111"/>
      <c r="C305" s="111"/>
      <c r="D305" s="111"/>
      <c r="E305" s="111"/>
      <c r="F305" s="78"/>
      <c r="G305" s="78"/>
      <c r="H305" s="78"/>
    </row>
    <row r="306" spans="1:8" x14ac:dyDescent="0.25">
      <c r="A306" s="180"/>
      <c r="B306" s="111"/>
      <c r="C306" s="111"/>
      <c r="D306" s="111"/>
      <c r="E306" s="111"/>
      <c r="F306" s="78"/>
      <c r="G306" s="78"/>
      <c r="H306" s="78"/>
    </row>
    <row r="307" spans="1:8" x14ac:dyDescent="0.25">
      <c r="A307" s="180"/>
      <c r="B307" s="111"/>
      <c r="C307" s="111"/>
      <c r="D307" s="111"/>
      <c r="E307" s="111"/>
      <c r="F307" s="78"/>
      <c r="G307" s="78"/>
      <c r="H307" s="78"/>
    </row>
    <row r="308" spans="1:8" x14ac:dyDescent="0.25">
      <c r="A308" s="104"/>
      <c r="B308" s="85"/>
      <c r="C308" s="85"/>
      <c r="D308" s="85"/>
      <c r="E308" s="85"/>
    </row>
    <row r="309" spans="1:8" x14ac:dyDescent="0.25">
      <c r="A309" s="104"/>
      <c r="B309" s="85"/>
      <c r="C309" s="85"/>
      <c r="D309" s="85"/>
      <c r="E309" s="85"/>
    </row>
    <row r="310" spans="1:8" x14ac:dyDescent="0.25">
      <c r="A310" s="104"/>
      <c r="B310" s="85"/>
      <c r="C310" s="85"/>
      <c r="D310" s="85"/>
      <c r="E310" s="85"/>
    </row>
    <row r="311" spans="1:8" x14ac:dyDescent="0.25">
      <c r="A311" s="104"/>
      <c r="B311" s="85"/>
      <c r="C311" s="85"/>
      <c r="D311" s="85"/>
      <c r="E311" s="85"/>
    </row>
  </sheetData>
  <mergeCells count="3">
    <mergeCell ref="A2:E2"/>
    <mergeCell ref="B4:E4"/>
    <mergeCell ref="A1:E1"/>
  </mergeCells>
  <pageMargins left="0.75" right="0.75" top="1" bottom="1" header="0.5" footer="0.5"/>
  <pageSetup scale="7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8"/>
  <sheetViews>
    <sheetView tabSelected="1" workbookViewId="0">
      <selection activeCell="A5" sqref="A5:B5"/>
    </sheetView>
  </sheetViews>
  <sheetFormatPr defaultRowHeight="13.2" x14ac:dyDescent="0.25"/>
  <cols>
    <col min="1" max="1" width="33.6640625" customWidth="1"/>
    <col min="2" max="2" width="36.109375" customWidth="1"/>
  </cols>
  <sheetData>
    <row r="1" spans="1:4" ht="17.399999999999999" x14ac:dyDescent="0.3">
      <c r="A1" s="259" t="s">
        <v>237</v>
      </c>
      <c r="B1" s="259"/>
    </row>
    <row r="2" spans="1:4" x14ac:dyDescent="0.25">
      <c r="B2" s="6"/>
      <c r="C2" s="6"/>
    </row>
    <row r="3" spans="1:4" x14ac:dyDescent="0.25">
      <c r="A3" s="273" t="s">
        <v>307</v>
      </c>
      <c r="B3" s="273"/>
      <c r="C3" s="6"/>
    </row>
    <row r="5" spans="1:4" x14ac:dyDescent="0.25">
      <c r="B5" s="2"/>
    </row>
    <row r="6" spans="1:4" x14ac:dyDescent="0.25">
      <c r="A6" s="118" t="s">
        <v>303</v>
      </c>
      <c r="B6" s="103" t="s">
        <v>363</v>
      </c>
      <c r="C6" s="78"/>
      <c r="D6" s="78"/>
    </row>
    <row r="7" spans="1:4" x14ac:dyDescent="0.25">
      <c r="A7" s="31"/>
      <c r="B7" s="2"/>
    </row>
    <row r="8" spans="1:4" x14ac:dyDescent="0.25">
      <c r="A8" s="119"/>
      <c r="B8" s="2"/>
    </row>
    <row r="9" spans="1:4" x14ac:dyDescent="0.25">
      <c r="A9" s="118" t="s">
        <v>304</v>
      </c>
      <c r="B9" s="205">
        <v>58583</v>
      </c>
    </row>
    <row r="10" spans="1:4" x14ac:dyDescent="0.25">
      <c r="A10" s="6"/>
      <c r="B10" s="117"/>
    </row>
    <row r="11" spans="1:4" x14ac:dyDescent="0.25">
      <c r="B11" s="2"/>
    </row>
    <row r="12" spans="1:4" ht="40.5" customHeight="1" x14ac:dyDescent="0.25">
      <c r="A12" s="274" t="s">
        <v>308</v>
      </c>
      <c r="B12" s="275"/>
    </row>
    <row r="13" spans="1:4" x14ac:dyDescent="0.25">
      <c r="A13" s="276"/>
      <c r="B13" s="277"/>
    </row>
    <row r="14" spans="1:4" x14ac:dyDescent="0.25">
      <c r="A14" s="268" t="s">
        <v>428</v>
      </c>
      <c r="B14" s="269"/>
    </row>
    <row r="15" spans="1:4" x14ac:dyDescent="0.25">
      <c r="A15" s="268" t="s">
        <v>429</v>
      </c>
      <c r="B15" s="269"/>
    </row>
    <row r="16" spans="1:4" x14ac:dyDescent="0.25">
      <c r="A16" s="268"/>
      <c r="B16" s="269"/>
    </row>
    <row r="17" spans="1:2" x14ac:dyDescent="0.25">
      <c r="A17" s="270"/>
      <c r="B17" s="269"/>
    </row>
    <row r="18" spans="1:2" x14ac:dyDescent="0.25">
      <c r="A18" s="271"/>
      <c r="B18" s="272"/>
    </row>
  </sheetData>
  <mergeCells count="9">
    <mergeCell ref="A15:B15"/>
    <mergeCell ref="A16:B16"/>
    <mergeCell ref="A17:B17"/>
    <mergeCell ref="A18:B18"/>
    <mergeCell ref="A1:B1"/>
    <mergeCell ref="A3:B3"/>
    <mergeCell ref="A12:B12"/>
    <mergeCell ref="A13:B13"/>
    <mergeCell ref="A14:B1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21</vt:i4>
      </vt:variant>
    </vt:vector>
  </HeadingPairs>
  <TitlesOfParts>
    <vt:vector size="47" baseType="lpstr">
      <vt:lpstr>1-Info Section Cover Sheet</vt:lpstr>
      <vt:lpstr>2-SFA Policies</vt:lpstr>
      <vt:lpstr>3-Bid Point Calculator</vt:lpstr>
      <vt:lpstr>4-SFA Staffing Patterns</vt:lpstr>
      <vt:lpstr>5-FSMC Staffing Patterns</vt:lpstr>
      <vt:lpstr>6-FSMC Proposed Staff Patterns</vt:lpstr>
      <vt:lpstr>7-Cost Information</vt:lpstr>
      <vt:lpstr>8-Equipment List</vt:lpstr>
      <vt:lpstr>9-USDA Foods</vt:lpstr>
      <vt:lpstr>10-SD Info - Brfst</vt:lpstr>
      <vt:lpstr>11-SD Info - Lunch</vt:lpstr>
      <vt:lpstr>12-SD Info - Snacks</vt:lpstr>
      <vt:lpstr>13-SD Info - Suppers</vt:lpstr>
      <vt:lpstr>14-Revenue Info</vt:lpstr>
      <vt:lpstr>15-Meal Equiv Calc</vt:lpstr>
      <vt:lpstr>16-Bldg Demographics</vt:lpstr>
      <vt:lpstr>17-Services by Location</vt:lpstr>
      <vt:lpstr> 18-Cost Responsibility Detail</vt:lpstr>
      <vt:lpstr> 19-Claims for Reimbursement</vt:lpstr>
      <vt:lpstr>20-Breakfast Menu</vt:lpstr>
      <vt:lpstr>21-Lunch Menu</vt:lpstr>
      <vt:lpstr>22-A la Carte</vt:lpstr>
      <vt:lpstr>23-Food Spec Cover Sht</vt:lpstr>
      <vt:lpstr>24-Bid Sheet Cover</vt:lpstr>
      <vt:lpstr>25-Bid PLAN A With Adv. Payment</vt:lpstr>
      <vt:lpstr>26-Bid PLAN B With Adv. Payment</vt:lpstr>
      <vt:lpstr>'10-SD Info - Brfst'!Print_Area</vt:lpstr>
      <vt:lpstr>'11-SD Info - Lunch'!Print_Area</vt:lpstr>
      <vt:lpstr>'12-SD Info - Snacks'!Print_Area</vt:lpstr>
      <vt:lpstr>'13-SD Info - Suppers'!Print_Area</vt:lpstr>
      <vt:lpstr>'14-Revenue Info'!Print_Area</vt:lpstr>
      <vt:lpstr>'15-Meal Equiv Calc'!Print_Area</vt:lpstr>
      <vt:lpstr>'16-Bldg Demographics'!Print_Area</vt:lpstr>
      <vt:lpstr>'17-Services by Location'!Print_Area</vt:lpstr>
      <vt:lpstr>'1-Info Section Cover Sheet'!Print_Area</vt:lpstr>
      <vt:lpstr>'23-Food Spec Cover Sht'!Print_Area</vt:lpstr>
      <vt:lpstr>'24-Bid Sheet Cover'!Print_Area</vt:lpstr>
      <vt:lpstr>'25-Bid PLAN A With Adv. Payment'!Print_Area</vt:lpstr>
      <vt:lpstr>'26-Bid PLAN B With Adv. Payment'!Print_Area</vt:lpstr>
      <vt:lpstr>'2-SFA Policies'!Print_Area</vt:lpstr>
      <vt:lpstr>'3-Bid Point Calculator'!Print_Area</vt:lpstr>
      <vt:lpstr>'4-SFA Staffing Patterns'!Print_Area</vt:lpstr>
      <vt:lpstr>'5-FSMC Staffing Patterns'!Print_Area</vt:lpstr>
      <vt:lpstr>'6-FSMC Proposed Staff Patterns'!Print_Area</vt:lpstr>
      <vt:lpstr>'7-Cost Information'!Print_Area</vt:lpstr>
      <vt:lpstr>'8-Equipment List'!Print_Area</vt:lpstr>
      <vt:lpstr>'9-USDA Foods'!Print_Area</vt:lpstr>
    </vt:vector>
  </TitlesOfParts>
  <Company>CPPS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Dave Bergeron</dc:creator>
  <cp:lastModifiedBy>Dave Bergeron</cp:lastModifiedBy>
  <cp:lastPrinted>2019-03-29T14:13:58Z</cp:lastPrinted>
  <dcterms:created xsi:type="dcterms:W3CDTF">2003-07-24T18:22:02Z</dcterms:created>
  <dcterms:modified xsi:type="dcterms:W3CDTF">2019-03-29T14:26:41Z</dcterms:modified>
</cp:coreProperties>
</file>